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3C321FF-42BE-48EF-9132-E602328B25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20" l="1"/>
  <c r="F41" i="20" s="1"/>
  <c r="E40" i="20"/>
  <c r="E41" i="20" s="1"/>
  <c r="D40" i="20"/>
  <c r="D41" i="20" s="1"/>
  <c r="F32" i="20"/>
  <c r="F33" i="20" s="1"/>
  <c r="E32" i="20"/>
  <c r="E33" i="20" s="1"/>
  <c r="D32" i="20"/>
  <c r="D33" i="20" s="1"/>
  <c r="F24" i="20"/>
  <c r="E24" i="20"/>
  <c r="D24" i="20"/>
  <c r="F21" i="20"/>
  <c r="E21" i="20"/>
  <c r="D21" i="20"/>
  <c r="F13" i="20"/>
  <c r="F14" i="20" s="1"/>
  <c r="E13" i="20"/>
  <c r="E14" i="20" s="1"/>
  <c r="D13" i="20"/>
  <c r="D14" i="20" s="1"/>
  <c r="D25" i="20" l="1"/>
  <c r="E25" i="20"/>
  <c r="F25" i="20"/>
  <c r="L16" i="16"/>
  <c r="M16" i="16"/>
  <c r="N16" i="16"/>
  <c r="L38" i="16"/>
  <c r="M38" i="16"/>
  <c r="N38" i="16"/>
  <c r="L25" i="16"/>
  <c r="M25" i="16"/>
  <c r="N25" i="16"/>
  <c r="L54" i="16"/>
  <c r="M54" i="16"/>
  <c r="N54" i="16"/>
  <c r="N50" i="16"/>
  <c r="M50" i="16"/>
  <c r="L50" i="16"/>
  <c r="L47" i="16"/>
  <c r="M47" i="16"/>
  <c r="N47" i="16"/>
  <c r="L66" i="16"/>
  <c r="M66" i="16"/>
  <c r="N66" i="16"/>
  <c r="L60" i="16"/>
  <c r="M60" i="16"/>
  <c r="N60" i="16"/>
  <c r="L29" i="16"/>
  <c r="M29" i="16"/>
  <c r="N29" i="16"/>
  <c r="L34" i="16"/>
  <c r="M34" i="16"/>
  <c r="N34" i="16"/>
  <c r="I9" i="15"/>
  <c r="I10" i="15" s="1"/>
  <c r="H9" i="15"/>
  <c r="H10" i="15" s="1"/>
  <c r="G9" i="15"/>
  <c r="G10" i="15" s="1"/>
  <c r="L55" i="16" l="1"/>
  <c r="M55" i="16"/>
  <c r="N55" i="16"/>
  <c r="L20" i="16"/>
  <c r="L39" i="16" s="1"/>
  <c r="M20" i="16"/>
  <c r="M39" i="16" s="1"/>
  <c r="N20" i="16"/>
  <c r="N39" i="16" s="1"/>
  <c r="L69" i="16"/>
  <c r="L70" i="16" s="1"/>
  <c r="M69" i="16"/>
  <c r="M70" i="16" s="1"/>
  <c r="N69" i="16"/>
  <c r="N70" i="16" s="1"/>
  <c r="N71" i="16" l="1"/>
  <c r="I5" i="12" s="1"/>
  <c r="M71" i="16"/>
  <c r="D5" i="12" s="1"/>
  <c r="L71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<sst xmlns="http://schemas.openxmlformats.org/spreadsheetml/2006/main" count="546" uniqueCount="339">
  <si>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</si>
  <si>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</si>
  <si>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</si>
  <si>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</si>
  <si>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</si>
  <si>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</si>
  <si>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</si>
  <si>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</si>
  <si>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</si>
  <si>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</si>
  <si>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</si>
  <si>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</si>
  <si>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</si>
  <si>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</si>
  <si>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</si>
  <si>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</si>
  <si>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</si>
  <si>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</si>
  <si>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</si>
  <si>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</si>
  <si>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</si>
  <si>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</si>
  <si>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</si>
  <si>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</si>
  <si>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</si>
  <si>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</si>
  <si>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</si>
  <si>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</si>
  <si>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</si>
  <si>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</si>
  <si>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</si>
  <si>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</si>
  <si>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</si>
  <si>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</si>
  <si>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</si>
  <si>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</si>
  <si>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</si>
  <si>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</si>
  <si>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</si>
  <si>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</si>
  <si>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</si>
  <si>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</si>
  <si>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</si>
  <si>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</si>
  <si>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</si>
  <si>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</si>
  <si>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</si>
  <si>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</si>
  <si>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</si>
  <si>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</si>
  <si>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</si>
  <si>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</si>
  <si>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</si>
  <si>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</si>
  <si>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</si>
  <si>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</si>
  <si>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</si>
  <si>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</si>
  <si>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</si>
  <si>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</si>
  <si>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</si>
  <si>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</si>
  <si>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</si>
  <si>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</si>
  <si>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</si>
  <si>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</si>
  <si>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</si>
  <si>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</si>
  <si>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</si>
  <si>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</si>
  <si>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</si>
  <si>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</si>
  <si>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</si>
  <si>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</si>
  <si>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</si>
  <si>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</si>
  <si>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</si>
  <si>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</si>
  <si>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</si>
  <si>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</si>
  <si>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</si>
  <si>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</si>
  <si>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</si>
  <si>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</si>
  <si>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</si>
  <si>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</si>
  <si>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</si>
  <si>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</si>
  <si>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</si>
  <si>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</si>
  <si>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</si>
  <si>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</si>
  <si>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</si>
  <si>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</si>
  <si>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</si>
  <si>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</si>
  <si>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</si>
  <si>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</si>
  <si>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</si>
  <si>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</si>
  <si>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</si>
  <si>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</si>
  <si>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</si>
  <si>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</si>
  <si>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</si>
  <si>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</si>
  <si>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</si>
  <si>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</si>
  <si>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</si>
  <si>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</si>
  <si>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</si>
  <si>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</si>
  <si>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</si>
  <si>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</si>
  <si>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</si>
  <si>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</si>
  <si>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</si>
  <si>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</si>
  <si>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</si>
  <si>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</si>
  <si>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</si>
  <si>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</si>
  <si>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</si>
  <si>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</si>
  <si>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</si>
  <si>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</si>
  <si>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</si>
  <si>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</si>
  <si>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</si>
  <si>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</si>
  <si>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</si>
  <si>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</si>
  <si>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</si>
  <si>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</si>
  <si>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</si>
  <si>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</si>
  <si>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</si>
  <si>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</si>
  <si>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</si>
  <si>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</si>
  <si>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</si>
  <si>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</si>
  <si>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</si>
  <si>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</si>
  <si>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</si>
  <si>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</si>
  <si>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</si>
  <si>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</si>
  <si>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</si>
  <si>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</si>
  <si>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</si>
  <si>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</si>
  <si>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</si>
  <si>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</si>
  <si>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</si>
  <si>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</si>
  <si>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</si>
  <si>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</si>
  <si>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</si>
  <si>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</si>
  <si>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</si>
  <si>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</si>
  <si>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</si>
  <si>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</si>
  <si>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</si>
  <si>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</si>
  <si>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</si>
  <si>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</si>
  <si>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</si>
  <si>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</si>
  <si>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</si>
  <si>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</si>
  <si>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</si>
  <si>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</si>
  <si>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</si>
  <si>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</si>
  <si>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</si>
  <si>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</si>
  <si>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</si>
  <si>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</si>
  <si>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</si>
  <si>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</si>
  <si>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</si>
  <si>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</si>
  <si>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</si>
  <si>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</si>
  <si>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</si>
  <si>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</si>
  <si>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</si>
  <si>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</si>
  <si>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</si>
  <si>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</si>
  <si>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</si>
  <si>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</si>
  <si>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</si>
  <si>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</si>
  <si>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</si>
  <si>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</si>
  <si>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</si>
  <si>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</si>
  <si>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</si>
  <si>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</si>
  <si>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</si>
  <si>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</si>
  <si>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</si>
  <si>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</si>
  <si>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</si>
  <si>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</si>
  <si>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</si>
  <si>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</si>
  <si>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</si>
  <si>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</si>
  <si>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</si>
  <si>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</si>
  <si>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</si>
  <si>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</si>
  <si>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</si>
  <si>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</si>
  <si>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</si>
  <si>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</si>
  <si>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</si>
  <si>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</si>
  <si>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</si>
  <si>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</si>
  <si>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</si>
  <si>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</si>
  <si>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</si>
  <si>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</si>
  <si>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</si>
  <si>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</si>
  <si>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</si>
  <si>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</si>
  <si>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</si>
  <si>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</si>
  <si>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</si>
  <si>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</si>
  <si>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</si>
  <si>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</si>
  <si>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</si>
  <si>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</si>
  <si>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</si>
  <si>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</si>
  <si>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</si>
  <si>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</si>
  <si>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</si>
  <si>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</si>
  <si>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</si>
  <si>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</si>
  <si>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</si>
  <si>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</si>
  <si>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</si>
  <si>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</si>
  <si>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</si>
  <si>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</si>
  <si>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</si>
  <si>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</si>
  <si>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</si>
  <si>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</si>
  <si>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</si>
  <si>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</si>
  <si>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</si>
  <si>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</si>
  <si>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</si>
  <si>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</si>
  <si>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</si>
  <si>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</si>
  <si>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</si>
  <si>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</si>
  <si>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</si>
  <si>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</si>
  <si>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</si>
  <si>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</si>
  <si>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</si>
  <si>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</si>
  <si>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</si>
  <si>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</si>
  <si>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</si>
  <si>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</si>
  <si>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</si>
  <si>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</si>
  <si>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</si>
  <si>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</si>
  <si>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</si>
  <si>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</si>
  <si>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</si>
  <si>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</si>
  <si>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</si>
  <si>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</si>
  <si>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</si>
  <si>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</si>
  <si>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</si>
  <si>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</si>
  <si>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</si>
  <si>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</si>
  <si>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</si>
  <si>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</si>
  <si>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</si>
  <si>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</si>
  <si>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</si>
  <si>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</si>
  <si>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</si>
  <si>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</si>
  <si>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</si>
  <si>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</si>
  <si>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</si>
  <si>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</si>
  <si>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ISX Trading Indices of Tuesday 7/7/2026</t>
  </si>
  <si>
    <t>Bulletin No (117)</t>
  </si>
  <si>
    <t>Tuesday 7/7/2026</t>
  </si>
  <si>
    <t>Iraq Stock Exchange not trading companies of Tuesday 7/7/2026</t>
  </si>
  <si>
    <t xml:space="preserve">OTC Platform Trading Bulletin No (117) </t>
  </si>
  <si>
    <t>Second Platform Market Bulletin No (117)</t>
  </si>
  <si>
    <t xml:space="preserve">Undisclosed Platform Companies Bulletin No (117) </t>
  </si>
  <si>
    <t xml:space="preserve">Regular Market Bulletin No (117) </t>
  </si>
  <si>
    <t>Mansour Hotel</t>
  </si>
  <si>
    <t>HMAN</t>
  </si>
  <si>
    <t>Non Iraqis' Bulletin  Tuesday  July 7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</si>
  <si>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</si>
  <si>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</si>
  <si>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</si>
  <si>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</si>
  <si>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</si>
  <si>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</si>
  <si>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</si>
  <si>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>Al-Mansour Bank</t>
  </si>
  <si>
    <t>Total Bank sector</t>
  </si>
  <si>
    <t>Non Iraqi Trading of Regular Market (Sell)</t>
  </si>
  <si>
    <t xml:space="preserve">National Bank Of Iraq 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</si>
  <si>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</si>
  <si>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</si>
  <si>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</si>
  <si>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</si>
  <si>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</si>
  <si>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</si>
  <si>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Non Iraqi Trading of Undisclosed Platform (Sell)</t>
  </si>
  <si>
    <t>Industry Sector</t>
  </si>
  <si>
    <t>Total Industry sector</t>
  </si>
  <si>
    <t>special orders</t>
  </si>
  <si>
    <t>Al-Karmel Brokerage Company executed an intentional cross trade involving 3,900,000,000 shares of Al-Ahli Bank, valued at 15,444,000,000 dinars, during the extended trading session (after 1:00 PM) in accordance with the procedures for executing large-volume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</si>
</sst>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30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0" fontId="84" fillId="0" borderId="131" xfId="5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1" xfId="1500" applyNumberFormat="1" applyFont="1" applyBorder="1" applyAlignment="1">
      <alignment horizontal="center" vertical="center"/>
    </xf>
    <xf numFmtId="0" fontId="84" fillId="0" borderId="130" xfId="0" applyFont="1" applyBorder="1" applyAlignment="1">
      <alignment vertical="center"/>
    </xf>
    <xf numFmtId="0" fontId="79" fillId="0" borderId="132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9" xfId="0" applyFont="1" applyFill="1" applyBorder="1" applyAlignment="1">
      <alignment vertical="center" wrapText="1"/>
    </xf>
    <xf numFmtId="1" fontId="84" fillId="4" borderId="139" xfId="1500" applyNumberFormat="1" applyFont="1" applyFill="1" applyBorder="1" applyAlignment="1">
      <alignment horizontal="center" vertical="center" wrapText="1"/>
    </xf>
    <xf numFmtId="167" fontId="84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1" xfId="1500" applyNumberFormat="1" applyFont="1" applyBorder="1" applyAlignment="1">
      <alignment vertical="center"/>
    </xf>
    <xf numFmtId="167" fontId="84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84" fillId="0" borderId="140" xfId="1500" applyNumberFormat="1" applyFont="1" applyBorder="1" applyAlignment="1">
      <alignment horizontal="center" vertical="center"/>
    </xf>
    <xf numFmtId="0" fontId="86" fillId="4" borderId="131" xfId="0" applyFont="1" applyFill="1" applyBorder="1" applyAlignment="1">
      <alignment vertical="center" wrapText="1"/>
    </xf>
    <xf numFmtId="0" fontId="84" fillId="60" borderId="131" xfId="0" applyFont="1" applyFill="1" applyBorder="1" applyAlignment="1">
      <alignment horizontal="center" vertical="center" wrapText="1"/>
    </xf>
    <xf numFmtId="1" fontId="86" fillId="4" borderId="131" xfId="1500" applyNumberFormat="1" applyFont="1" applyFill="1" applyBorder="1" applyAlignment="1">
      <alignment horizontal="center" vertical="center" wrapText="1"/>
    </xf>
    <xf numFmtId="167" fontId="86" fillId="60" borderId="131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0" fontId="89" fillId="0" borderId="0" xfId="0" applyFont="1"/>
    <xf numFmtId="167" fontId="84" fillId="0" borderId="139" xfId="1500" applyNumberFormat="1" applyFont="1" applyBorder="1" applyAlignment="1">
      <alignment vertical="center"/>
    </xf>
    <xf numFmtId="167" fontId="78" fillId="0" borderId="0" xfId="1500" applyNumberFormat="1" applyFont="1"/>
    <xf numFmtId="167" fontId="84" fillId="0" borderId="131" xfId="1500" applyNumberFormat="1" applyFont="1" applyBorder="1" applyAlignment="1">
      <alignment horizontal="left" vertical="top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91" fillId="0" borderId="141" xfId="0" applyFont="1" applyBorder="1" applyAlignment="1">
      <alignment horizontal="center" vertical="center" wrapText="1"/>
    </xf>
    <xf numFmtId="0" fontId="91" fillId="0" borderId="142" xfId="0" applyFont="1" applyBorder="1" applyAlignment="1">
      <alignment horizontal="center" vertical="center" wrapText="1"/>
    </xf>
    <xf numFmtId="164" fontId="77" fillId="3" borderId="97" xfId="0" applyNumberFormat="1" applyFont="1" applyFill="1" applyBorder="1" applyAlignment="1">
      <alignment horizontal="left" vertical="top" wrapText="1"/>
    </xf>
    <xf numFmtId="164" fontId="77" fillId="3" borderId="132" xfId="0" applyNumberFormat="1" applyFont="1" applyFill="1" applyBorder="1" applyAlignment="1">
      <alignment horizontal="left" vertical="top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4" fillId="0" borderId="130" xfId="0" applyFont="1" applyBorder="1" applyAlignment="1">
      <alignment horizontal="center" vertical="center"/>
    </xf>
    <xf numFmtId="0" fontId="84" fillId="0" borderId="136" xfId="0" applyFont="1" applyBorder="1" applyAlignment="1">
      <alignment horizontal="center" vertical="center"/>
    </xf>
    <xf numFmtId="0" fontId="84" fillId="0" borderId="132" xfId="0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0" xfId="0" applyFont="1" applyBorder="1" applyAlignment="1">
      <alignment horizontal="left" vertical="center"/>
    </xf>
    <xf numFmtId="0" fontId="84" fillId="0" borderId="132" xfId="0" applyFont="1" applyBorder="1" applyAlignment="1">
      <alignment horizontal="left" vertical="center"/>
    </xf>
    <xf numFmtId="167" fontId="84" fillId="0" borderId="130" xfId="1500" applyNumberFormat="1" applyFont="1" applyBorder="1" applyAlignment="1">
      <alignment horizontal="center" vertical="center"/>
    </xf>
    <xf numFmtId="167" fontId="84" fillId="0" borderId="136" xfId="1500" applyNumberFormat="1" applyFont="1" applyBorder="1" applyAlignment="1">
      <alignment horizontal="center" vertical="center"/>
    </xf>
    <xf numFmtId="167" fontId="84" fillId="0" borderId="132" xfId="1500" applyNumberFormat="1" applyFont="1" applyBorder="1" applyAlignment="1">
      <alignment horizontal="center" vertical="center"/>
    </xf>
    <xf numFmtId="167" fontId="84" fillId="0" borderId="130" xfId="1500" applyNumberFormat="1" applyFont="1" applyBorder="1" applyAlignment="1">
      <alignment horizontal="left" vertical="center"/>
    </xf>
    <xf numFmtId="167" fontId="84" fillId="0" borderId="132" xfId="1500" applyNumberFormat="1" applyFont="1" applyBorder="1" applyAlignment="1">
      <alignment horizontal="left" vertical="center"/>
    </xf>
    <xf numFmtId="167" fontId="87" fillId="0" borderId="18" xfId="1500" applyNumberFormat="1" applyFont="1" applyBorder="1" applyAlignment="1">
      <alignment horizontal="left"/>
    </xf>
    <xf numFmtId="167" fontId="90" fillId="0" borderId="0" xfId="1500" applyNumberFormat="1" applyFont="1" applyFill="1" applyAlignment="1">
      <alignment horizontal="left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1076326</xdr:colOff>
      <xdr:row>0</xdr:row>
      <xdr:rowOff>0</xdr:rowOff>
    </xdr:from>
    <xdr:to>
      <xdr:col>13</xdr:col>
      <xdr:colOff>2400302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6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28576</xdr:rowOff>
    </xdr:from>
    <xdr:to>
      <xdr:col>6</xdr:col>
      <xdr:colOff>1447801</xdr:colOff>
      <xdr:row>21</xdr:row>
      <xdr:rowOff>457201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982633-0E61-7EBB-46C8-45080EE5E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819651"/>
          <a:ext cx="6057900" cy="24193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15</xdr:row>
      <xdr:rowOff>28575</xdr:rowOff>
    </xdr:from>
    <xdr:to>
      <xdr:col>13</xdr:col>
      <xdr:colOff>2466976</xdr:colOff>
      <xdr:row>21</xdr:row>
      <xdr:rowOff>457200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46DD3-1FB0-E94B-40F3-774B9638D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00800" y="4819650"/>
          <a:ext cx="5895976" cy="2419350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5</xdr:row>
      <xdr:rowOff>304800</xdr:rowOff>
    </xdr:from>
    <xdr:to>
      <xdr:col>13</xdr:col>
      <xdr:colOff>2466975</xdr:colOff>
      <xdr:row>15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49DE7BA-5F0E-3AD5-3815-768AF07FF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5400" y="1952625"/>
          <a:ext cx="3381375" cy="2857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20</xdr:row>
      <xdr:rowOff>1</xdr:rowOff>
    </xdr:from>
    <xdr:to>
      <xdr:col>6</xdr:col>
      <xdr:colOff>9524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C32B4B-7696-B5C6-D6D1-F76664E9D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49" y="5915026"/>
          <a:ext cx="4867275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11</xdr:col>
      <xdr:colOff>9526</xdr:colOff>
      <xdr:row>30</xdr:row>
      <xdr:rowOff>19051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2D9885-EEB0-7217-FC45-14CFA5AB3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29200" cy="3162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55</xdr:row>
      <xdr:rowOff>28256</xdr:rowOff>
    </xdr:from>
    <xdr:to>
      <xdr:col>13</xdr:col>
      <xdr:colOff>1522971</xdr:colOff>
      <xdr:row>55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39</xdr:row>
      <xdr:rowOff>23547</xdr:rowOff>
    </xdr:from>
    <xdr:to>
      <xdr:col>13</xdr:col>
      <xdr:colOff>1497013</xdr:colOff>
      <xdr:row>39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S7" sqref="S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89" t="s">
        <v>0</v>
      </c>
      <c r="C1" s="190"/>
      <c r="D1" s="191"/>
      <c r="E1" s="192"/>
      <c r="F1" s="193"/>
      <c r="G1" s="193"/>
      <c r="H1" s="193"/>
      <c r="I1" s="193"/>
      <c r="J1" s="193"/>
      <c r="K1" s="194"/>
      <c r="L1" s="19"/>
      <c r="M1" s="19"/>
      <c r="N1" s="19"/>
    </row>
    <row r="2" spans="2:16" ht="30" customHeight="1">
      <c r="B2" s="202" t="s">
        <v>307</v>
      </c>
      <c r="C2" s="203"/>
      <c r="D2" s="20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95" t="s">
        <v>306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8" t="s">
        <v>62</v>
      </c>
      <c r="C5" s="199"/>
      <c r="D5" s="200">
        <f>'Bullient '!M71+OTC!H10</f>
        <v>4787613147</v>
      </c>
      <c r="E5" s="201"/>
      <c r="F5" s="23"/>
      <c r="G5" s="198" t="s">
        <v>63</v>
      </c>
      <c r="H5" s="199"/>
      <c r="I5" s="200">
        <f>'Bullient '!N71+OTC!I10</f>
        <v>16289147754.199999</v>
      </c>
      <c r="J5" s="201"/>
      <c r="K5" s="24"/>
      <c r="L5" s="198" t="s">
        <v>8</v>
      </c>
      <c r="M5" s="199"/>
      <c r="N5" s="25">
        <f>'Bullient '!L71+OTC!G10</f>
        <v>970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5"/>
      <c r="L6" s="206"/>
      <c r="M6" s="207"/>
      <c r="N6" s="28"/>
    </row>
    <row r="7" spans="2:16" ht="24.95" customHeight="1">
      <c r="B7" s="208" t="s">
        <v>1</v>
      </c>
      <c r="C7" s="209"/>
      <c r="D7" s="210"/>
      <c r="E7" s="29">
        <v>1022.12</v>
      </c>
      <c r="F7" s="30"/>
      <c r="G7" s="208" t="s">
        <v>5</v>
      </c>
      <c r="H7" s="209"/>
      <c r="I7" s="210"/>
      <c r="J7" s="29">
        <v>1278.1300000000001</v>
      </c>
      <c r="K7" s="173"/>
      <c r="L7" s="174"/>
      <c r="M7" s="175"/>
      <c r="N7" s="18"/>
    </row>
    <row r="8" spans="2:16" ht="24.95" customHeight="1">
      <c r="B8" s="208" t="s">
        <v>2</v>
      </c>
      <c r="C8" s="209"/>
      <c r="D8" s="210"/>
      <c r="E8" s="29">
        <v>1018.76</v>
      </c>
      <c r="F8" s="31"/>
      <c r="G8" s="208" t="s">
        <v>6</v>
      </c>
      <c r="H8" s="209"/>
      <c r="I8" s="210"/>
      <c r="J8" s="29">
        <v>1283.69</v>
      </c>
      <c r="K8" s="173"/>
      <c r="L8" s="174"/>
      <c r="M8" s="175"/>
      <c r="N8" s="18"/>
    </row>
    <row r="9" spans="2:16" ht="24.95" customHeight="1">
      <c r="B9" s="179" t="s">
        <v>3</v>
      </c>
      <c r="C9" s="180"/>
      <c r="D9" s="181"/>
      <c r="E9" s="127">
        <f>((E7/E8)-1)*100</f>
        <v>0.32981271349483698</v>
      </c>
      <c r="F9" s="31"/>
      <c r="G9" s="179" t="s">
        <v>3</v>
      </c>
      <c r="H9" s="180"/>
      <c r="I9" s="181"/>
      <c r="J9" s="126">
        <f>((J7/J8)-1)*100</f>
        <v>-0.43312637786381281</v>
      </c>
      <c r="K9" s="173"/>
      <c r="L9" s="174"/>
      <c r="M9" s="175"/>
      <c r="N9" s="18"/>
    </row>
    <row r="10" spans="2:16" ht="24.95" customHeight="1">
      <c r="B10" s="179" t="s">
        <v>4</v>
      </c>
      <c r="C10" s="180"/>
      <c r="D10" s="181"/>
      <c r="E10" s="127">
        <f>E7-E8</f>
        <v>3.3600000000000136</v>
      </c>
      <c r="F10" s="21"/>
      <c r="G10" s="179" t="s">
        <v>4</v>
      </c>
      <c r="H10" s="180"/>
      <c r="I10" s="181"/>
      <c r="J10" s="126">
        <f>J7-J8</f>
        <v>-5.5599999999999454</v>
      </c>
      <c r="K10" s="173"/>
      <c r="L10" s="174"/>
      <c r="M10" s="17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11"/>
      <c r="L11" s="174"/>
      <c r="M11" s="175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51</v>
      </c>
      <c r="I12" s="39" t="s">
        <v>64</v>
      </c>
      <c r="J12" s="38">
        <v>16</v>
      </c>
      <c r="K12" s="173"/>
      <c r="L12" s="174"/>
      <c r="M12" s="175"/>
      <c r="N12" s="18"/>
      <c r="O12" s="32"/>
      <c r="P12" s="1" t="s">
        <v>291</v>
      </c>
    </row>
    <row r="13" spans="2:16" ht="24.95" customHeight="1">
      <c r="B13" s="37" t="s">
        <v>68</v>
      </c>
      <c r="C13" s="38">
        <v>37</v>
      </c>
      <c r="D13" s="39" t="s">
        <v>64</v>
      </c>
      <c r="E13" s="38">
        <v>1</v>
      </c>
      <c r="F13" s="30"/>
      <c r="G13" s="176" t="s">
        <v>66</v>
      </c>
      <c r="H13" s="177"/>
      <c r="I13" s="178"/>
      <c r="J13" s="38">
        <v>6</v>
      </c>
      <c r="K13" s="173"/>
      <c r="L13" s="174"/>
      <c r="M13" s="175"/>
      <c r="N13" s="18"/>
      <c r="O13" s="32"/>
    </row>
    <row r="14" spans="2:16" ht="24.95" customHeight="1">
      <c r="B14" s="179" t="s">
        <v>81</v>
      </c>
      <c r="C14" s="180" t="s">
        <v>10</v>
      </c>
      <c r="D14" s="181" t="s">
        <v>10</v>
      </c>
      <c r="E14" s="38">
        <v>7</v>
      </c>
      <c r="F14" s="21"/>
      <c r="G14" s="182" t="s">
        <v>67</v>
      </c>
      <c r="H14" s="183"/>
      <c r="I14" s="184"/>
      <c r="J14" s="38">
        <v>19</v>
      </c>
      <c r="K14" s="173"/>
      <c r="L14" s="174"/>
      <c r="M14" s="175"/>
      <c r="N14" s="26"/>
      <c r="O14" s="32"/>
    </row>
    <row r="15" spans="2:16" ht="24.95" customHeight="1">
      <c r="B15" s="179" t="s">
        <v>65</v>
      </c>
      <c r="C15" s="180" t="s">
        <v>11</v>
      </c>
      <c r="D15" s="181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30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48" customHeight="1">
      <c r="A23" s="185" t="s">
        <v>337</v>
      </c>
      <c r="B23" s="186"/>
      <c r="C23" s="187" t="s">
        <v>338</v>
      </c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8"/>
    </row>
    <row r="24" spans="1:15" ht="34.5" customHeight="1">
      <c r="A24" s="170" t="s">
        <v>12</v>
      </c>
      <c r="B24" s="171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</row>
  </sheetData>
  <mergeCells count="33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  <mergeCell ref="A23:B23"/>
    <mergeCell ref="C23:N23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3" t="s">
        <v>60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</row>
    <row r="3" spans="1:14" ht="36.75" customHeight="1">
      <c r="A3" s="214" t="s">
        <v>308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  <row r="4" spans="1:14" ht="21">
      <c r="A4" s="42"/>
      <c r="B4" s="42"/>
      <c r="C4" s="212" t="s">
        <v>13</v>
      </c>
      <c r="D4" s="212"/>
      <c r="E4" s="212"/>
      <c r="F4" s="212"/>
      <c r="G4" s="42"/>
      <c r="H4" s="212" t="s">
        <v>14</v>
      </c>
      <c r="I4" s="212"/>
      <c r="J4" s="212"/>
      <c r="K4" s="212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208</v>
      </c>
      <c r="D6" s="77">
        <v>0.95</v>
      </c>
      <c r="E6" s="91">
        <v>6.74</v>
      </c>
      <c r="F6" s="80">
        <v>522974</v>
      </c>
      <c r="G6" s="42"/>
      <c r="H6" s="46" t="s">
        <v>290</v>
      </c>
      <c r="I6" s="77">
        <v>2.1800000000000002</v>
      </c>
      <c r="J6" s="92">
        <v>-9.92</v>
      </c>
      <c r="K6" s="80">
        <v>674559</v>
      </c>
      <c r="L6" s="1"/>
      <c r="M6" s="1"/>
    </row>
    <row r="7" spans="1:14" s="49" customFormat="1" ht="17.100000000000001" customHeight="1">
      <c r="A7" s="42"/>
      <c r="B7" s="42"/>
      <c r="C7" s="46" t="s">
        <v>314</v>
      </c>
      <c r="D7" s="77">
        <v>65.5</v>
      </c>
      <c r="E7" s="91">
        <v>5.65</v>
      </c>
      <c r="F7" s="80">
        <v>325712</v>
      </c>
      <c r="G7" s="42"/>
      <c r="H7" s="46" t="s">
        <v>87</v>
      </c>
      <c r="I7" s="77">
        <v>0.73</v>
      </c>
      <c r="J7" s="92">
        <v>-9.8800000000000008</v>
      </c>
      <c r="K7" s="80">
        <v>4480261</v>
      </c>
      <c r="L7" s="1"/>
    </row>
    <row r="8" spans="1:14" s="49" customFormat="1" ht="17.100000000000001" customHeight="1">
      <c r="A8" s="42"/>
      <c r="B8" s="42"/>
      <c r="C8" s="46" t="s">
        <v>138</v>
      </c>
      <c r="D8" s="77">
        <v>0.23</v>
      </c>
      <c r="E8" s="91">
        <v>4.55</v>
      </c>
      <c r="F8" s="80">
        <v>298466604</v>
      </c>
      <c r="G8" s="42"/>
      <c r="H8" s="46" t="s">
        <v>171</v>
      </c>
      <c r="I8" s="77">
        <v>4.8</v>
      </c>
      <c r="J8" s="92">
        <v>-9.43</v>
      </c>
      <c r="K8" s="80">
        <v>200000</v>
      </c>
    </row>
    <row r="9" spans="1:14" s="49" customFormat="1" ht="17.100000000000001" customHeight="1">
      <c r="A9" s="42"/>
      <c r="B9" s="42"/>
      <c r="C9" s="46" t="s">
        <v>186</v>
      </c>
      <c r="D9" s="77">
        <v>3.82</v>
      </c>
      <c r="E9" s="91">
        <v>1.87</v>
      </c>
      <c r="F9" s="98">
        <v>134065</v>
      </c>
      <c r="G9" s="42"/>
      <c r="H9" s="105" t="s">
        <v>257</v>
      </c>
      <c r="I9" s="99">
        <v>7.95</v>
      </c>
      <c r="J9" s="114">
        <v>-5.81</v>
      </c>
      <c r="K9" s="98">
        <v>17000</v>
      </c>
    </row>
    <row r="10" spans="1:14" s="49" customFormat="1" ht="17.100000000000001" customHeight="1">
      <c r="A10" s="42"/>
      <c r="B10" s="42"/>
      <c r="C10" s="46" t="s">
        <v>112</v>
      </c>
      <c r="D10" s="77">
        <v>0.66</v>
      </c>
      <c r="E10" s="91">
        <v>1.54</v>
      </c>
      <c r="F10" s="98">
        <v>16759717</v>
      </c>
      <c r="G10" s="42"/>
      <c r="H10" s="105" t="s">
        <v>155</v>
      </c>
      <c r="I10" s="99">
        <v>6.1</v>
      </c>
      <c r="J10" s="114">
        <v>-5.43</v>
      </c>
      <c r="K10" s="98">
        <v>1278951</v>
      </c>
    </row>
    <row r="11" spans="1:14" s="49" customFormat="1" ht="33" customHeight="1">
      <c r="A11" s="42"/>
      <c r="B11" s="42"/>
      <c r="C11" s="213" t="s">
        <v>61</v>
      </c>
      <c r="D11" s="213"/>
      <c r="E11" s="213"/>
      <c r="F11" s="213"/>
      <c r="G11" s="213"/>
      <c r="H11" s="213"/>
      <c r="I11" s="213"/>
      <c r="J11" s="213"/>
      <c r="K11" s="213"/>
    </row>
    <row r="12" spans="1:14" s="49" customFormat="1" ht="33" customHeight="1">
      <c r="A12" s="42"/>
      <c r="B12" s="42"/>
      <c r="C12" s="213"/>
      <c r="D12" s="213"/>
      <c r="E12" s="213"/>
      <c r="F12" s="213"/>
      <c r="G12" s="213"/>
      <c r="H12" s="213"/>
      <c r="I12" s="213"/>
      <c r="J12" s="213"/>
      <c r="K12" s="213"/>
    </row>
    <row r="13" spans="1:14" ht="29.25" customHeight="1">
      <c r="A13" s="42"/>
      <c r="B13" s="42"/>
      <c r="C13" s="212" t="s">
        <v>18</v>
      </c>
      <c r="D13" s="212"/>
      <c r="E13" s="212"/>
      <c r="F13" s="212"/>
      <c r="G13" s="95"/>
      <c r="H13" s="212" t="s">
        <v>7</v>
      </c>
      <c r="I13" s="212"/>
      <c r="J13" s="212"/>
      <c r="K13" s="21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247</v>
      </c>
      <c r="D15" s="77">
        <v>3.95</v>
      </c>
      <c r="E15" s="78">
        <v>-1.2499999999999956</v>
      </c>
      <c r="F15" s="80">
        <v>3940153728</v>
      </c>
      <c r="G15" s="1"/>
      <c r="H15" s="46" t="s">
        <v>247</v>
      </c>
      <c r="I15" s="77">
        <v>3.95</v>
      </c>
      <c r="J15" s="78">
        <v>-1.2499999999999956</v>
      </c>
      <c r="K15" s="80">
        <v>15603100160.08</v>
      </c>
    </row>
    <row r="16" spans="1:14" ht="17.100000000000001" customHeight="1">
      <c r="A16" s="42"/>
      <c r="B16" s="42"/>
      <c r="C16" s="46" t="s">
        <v>138</v>
      </c>
      <c r="D16" s="77">
        <v>0.23</v>
      </c>
      <c r="E16" s="78">
        <v>4.55</v>
      </c>
      <c r="F16" s="80">
        <v>298466604</v>
      </c>
      <c r="G16" s="1"/>
      <c r="H16" s="46" t="s">
        <v>233</v>
      </c>
      <c r="I16" s="77">
        <v>1.92</v>
      </c>
      <c r="J16" s="78">
        <v>0</v>
      </c>
      <c r="K16" s="80">
        <v>231818602.00999999</v>
      </c>
    </row>
    <row r="17" spans="1:11" ht="17.100000000000001" customHeight="1">
      <c r="A17" s="42"/>
      <c r="B17" s="42"/>
      <c r="C17" s="46" t="s">
        <v>151</v>
      </c>
      <c r="D17" s="77">
        <v>0.34</v>
      </c>
      <c r="E17" s="78">
        <v>0</v>
      </c>
      <c r="F17" s="80">
        <v>241784293</v>
      </c>
      <c r="G17" s="1"/>
      <c r="H17" s="46" t="s">
        <v>151</v>
      </c>
      <c r="I17" s="77">
        <v>0.34</v>
      </c>
      <c r="J17" s="78">
        <v>0</v>
      </c>
      <c r="K17" s="80">
        <v>80316431.879999995</v>
      </c>
    </row>
    <row r="18" spans="1:11" ht="17.100000000000001" customHeight="1">
      <c r="A18" s="42"/>
      <c r="B18" s="42"/>
      <c r="C18" s="46" t="s">
        <v>233</v>
      </c>
      <c r="D18" s="77">
        <v>1.92</v>
      </c>
      <c r="E18" s="78">
        <v>0</v>
      </c>
      <c r="F18" s="80">
        <v>120732513</v>
      </c>
      <c r="G18" s="1"/>
      <c r="H18" s="46" t="s">
        <v>138</v>
      </c>
      <c r="I18" s="77">
        <v>0.23</v>
      </c>
      <c r="J18" s="78">
        <v>4.55</v>
      </c>
      <c r="K18" s="80">
        <v>64016058.619999997</v>
      </c>
    </row>
    <row r="19" spans="1:11" ht="16.5" customHeight="1">
      <c r="A19" s="42"/>
      <c r="B19" s="42"/>
      <c r="C19" s="46" t="s">
        <v>178</v>
      </c>
      <c r="D19" s="77">
        <v>0.05</v>
      </c>
      <c r="E19" s="78">
        <v>0</v>
      </c>
      <c r="F19" s="80">
        <v>27305530</v>
      </c>
      <c r="G19" s="1"/>
      <c r="H19" s="46" t="s">
        <v>180</v>
      </c>
      <c r="I19" s="77">
        <v>6.6</v>
      </c>
      <c r="J19" s="78">
        <v>-0.45</v>
      </c>
      <c r="K19" s="80">
        <v>49915655.579999998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5"/>
  <sheetViews>
    <sheetView zoomScale="130" zoomScaleNormal="130" workbookViewId="0">
      <selection activeCell="A4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5" s="52" customFormat="1" ht="16.5" customHeight="1">
      <c r="A1" s="51"/>
      <c r="B1" s="226" t="s">
        <v>313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5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5" ht="17.45" customHeight="1">
      <c r="A3" s="58"/>
      <c r="B3" s="223" t="s">
        <v>29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5"/>
    </row>
    <row r="4" spans="1:15" ht="17.45" customHeight="1">
      <c r="A4" s="58"/>
      <c r="B4" s="46" t="s">
        <v>222</v>
      </c>
      <c r="C4" s="59" t="s">
        <v>221</v>
      </c>
      <c r="D4" s="99">
        <v>0.32</v>
      </c>
      <c r="E4" s="99">
        <v>0.33</v>
      </c>
      <c r="F4" s="99">
        <v>0.31</v>
      </c>
      <c r="G4" s="99">
        <v>0.32</v>
      </c>
      <c r="H4" s="99">
        <v>0.33</v>
      </c>
      <c r="I4" s="99">
        <v>0.32</v>
      </c>
      <c r="J4" s="77">
        <v>0.33</v>
      </c>
      <c r="K4" s="100">
        <v>-3.03</v>
      </c>
      <c r="L4" s="79">
        <v>13</v>
      </c>
      <c r="M4" s="80">
        <v>10775000</v>
      </c>
      <c r="N4" s="80">
        <v>3447050</v>
      </c>
    </row>
    <row r="5" spans="1:15" ht="17.45" customHeight="1">
      <c r="A5" s="58"/>
      <c r="B5" s="46" t="s">
        <v>249</v>
      </c>
      <c r="C5" s="59" t="s">
        <v>250</v>
      </c>
      <c r="D5" s="99">
        <v>3</v>
      </c>
      <c r="E5" s="99">
        <v>3.02</v>
      </c>
      <c r="F5" s="99">
        <v>2.98</v>
      </c>
      <c r="G5" s="99">
        <v>3</v>
      </c>
      <c r="H5" s="99">
        <v>2.99</v>
      </c>
      <c r="I5" s="99">
        <v>3</v>
      </c>
      <c r="J5" s="77">
        <v>3</v>
      </c>
      <c r="K5" s="100">
        <v>0</v>
      </c>
      <c r="L5" s="79">
        <v>65</v>
      </c>
      <c r="M5" s="80">
        <v>8016981</v>
      </c>
      <c r="N5" s="80">
        <v>24037943</v>
      </c>
    </row>
    <row r="6" spans="1:15" ht="17.45" customHeight="1">
      <c r="A6" s="58"/>
      <c r="B6" s="46" t="s">
        <v>112</v>
      </c>
      <c r="C6" s="59" t="s">
        <v>113</v>
      </c>
      <c r="D6" s="99">
        <v>0.65</v>
      </c>
      <c r="E6" s="99">
        <v>0.66</v>
      </c>
      <c r="F6" s="99">
        <v>0.65</v>
      </c>
      <c r="G6" s="99">
        <v>0.65</v>
      </c>
      <c r="H6" s="99">
        <v>0.65</v>
      </c>
      <c r="I6" s="99">
        <v>0.66</v>
      </c>
      <c r="J6" s="77">
        <v>0.65</v>
      </c>
      <c r="K6" s="100">
        <v>1.54</v>
      </c>
      <c r="L6" s="79">
        <v>23</v>
      </c>
      <c r="M6" s="80">
        <v>16759717</v>
      </c>
      <c r="N6" s="80">
        <v>10923866.050000001</v>
      </c>
    </row>
    <row r="7" spans="1:15" ht="17.45" customHeight="1">
      <c r="A7" s="58"/>
      <c r="B7" s="46" t="s">
        <v>265</v>
      </c>
      <c r="C7" s="59" t="s">
        <v>266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9</v>
      </c>
      <c r="M7" s="80">
        <v>15000000</v>
      </c>
      <c r="N7" s="80">
        <v>3450000</v>
      </c>
    </row>
    <row r="8" spans="1:15" ht="17.45" customHeight="1">
      <c r="A8" s="58"/>
      <c r="B8" s="46" t="s">
        <v>151</v>
      </c>
      <c r="C8" s="59" t="s">
        <v>152</v>
      </c>
      <c r="D8" s="99">
        <v>0.34</v>
      </c>
      <c r="E8" s="99">
        <v>0.34</v>
      </c>
      <c r="F8" s="99">
        <v>0.33</v>
      </c>
      <c r="G8" s="99">
        <v>0.33</v>
      </c>
      <c r="H8" s="99">
        <v>0.34</v>
      </c>
      <c r="I8" s="99">
        <v>0.34</v>
      </c>
      <c r="J8" s="77">
        <v>0.34</v>
      </c>
      <c r="K8" s="100">
        <v>0</v>
      </c>
      <c r="L8" s="79">
        <v>125</v>
      </c>
      <c r="M8" s="80">
        <v>241784293</v>
      </c>
      <c r="N8" s="80">
        <v>80316431.879999995</v>
      </c>
    </row>
    <row r="9" spans="1:15" ht="17.45" customHeight="1">
      <c r="A9" s="58"/>
      <c r="B9" s="46" t="s">
        <v>203</v>
      </c>
      <c r="C9" s="59" t="s">
        <v>202</v>
      </c>
      <c r="D9" s="99">
        <v>0.31</v>
      </c>
      <c r="E9" s="99">
        <v>0.32</v>
      </c>
      <c r="F9" s="99">
        <v>0.31</v>
      </c>
      <c r="G9" s="99">
        <v>0.31</v>
      </c>
      <c r="H9" s="99">
        <v>0.31</v>
      </c>
      <c r="I9" s="99">
        <v>0.31</v>
      </c>
      <c r="J9" s="77">
        <v>0.31</v>
      </c>
      <c r="K9" s="100">
        <v>0</v>
      </c>
      <c r="L9" s="79">
        <v>12</v>
      </c>
      <c r="M9" s="80">
        <v>23000000</v>
      </c>
      <c r="N9" s="80">
        <v>7140000</v>
      </c>
    </row>
    <row r="10" spans="1:15" ht="17.45" customHeight="1">
      <c r="A10" s="58"/>
      <c r="B10" s="46" t="s">
        <v>188</v>
      </c>
      <c r="C10" s="59" t="s">
        <v>189</v>
      </c>
      <c r="D10" s="99">
        <v>1.07</v>
      </c>
      <c r="E10" s="99">
        <v>1.08</v>
      </c>
      <c r="F10" s="99">
        <v>1.07</v>
      </c>
      <c r="G10" s="99">
        <v>1.07</v>
      </c>
      <c r="H10" s="99">
        <v>1.07</v>
      </c>
      <c r="I10" s="99">
        <v>1.07</v>
      </c>
      <c r="J10" s="77">
        <v>1.06</v>
      </c>
      <c r="K10" s="100">
        <v>0.94</v>
      </c>
      <c r="L10" s="79">
        <v>17</v>
      </c>
      <c r="M10" s="80">
        <v>6627441</v>
      </c>
      <c r="N10" s="80">
        <v>7091421</v>
      </c>
    </row>
    <row r="11" spans="1:15" ht="17.45" customHeight="1">
      <c r="A11" s="58"/>
      <c r="B11" s="46" t="s">
        <v>233</v>
      </c>
      <c r="C11" s="59" t="s">
        <v>234</v>
      </c>
      <c r="D11" s="99">
        <v>1.92</v>
      </c>
      <c r="E11" s="99">
        <v>1.93</v>
      </c>
      <c r="F11" s="99">
        <v>1.91</v>
      </c>
      <c r="G11" s="99">
        <v>1.92</v>
      </c>
      <c r="H11" s="99">
        <v>1.92</v>
      </c>
      <c r="I11" s="99">
        <v>1.92</v>
      </c>
      <c r="J11" s="77">
        <v>1.92</v>
      </c>
      <c r="K11" s="100">
        <v>0</v>
      </c>
      <c r="L11" s="79">
        <v>58</v>
      </c>
      <c r="M11" s="80">
        <v>120732513</v>
      </c>
      <c r="N11" s="80">
        <v>231818602.00999999</v>
      </c>
      <c r="O11" s="70"/>
    </row>
    <row r="12" spans="1:15" ht="17.45" customHeight="1">
      <c r="A12" s="58"/>
      <c r="B12" s="46" t="s">
        <v>247</v>
      </c>
      <c r="C12" s="59" t="s">
        <v>248</v>
      </c>
      <c r="D12" s="99">
        <v>4</v>
      </c>
      <c r="E12" s="99">
        <v>4</v>
      </c>
      <c r="F12" s="99">
        <v>3.94</v>
      </c>
      <c r="G12" s="99">
        <v>3.96</v>
      </c>
      <c r="H12" s="99">
        <v>4</v>
      </c>
      <c r="I12" s="99">
        <v>3.95</v>
      </c>
      <c r="J12" s="77">
        <v>4</v>
      </c>
      <c r="K12" s="100">
        <v>-1.2499999999999956</v>
      </c>
      <c r="L12" s="79">
        <v>152</v>
      </c>
      <c r="M12" s="80">
        <v>3940153728</v>
      </c>
      <c r="N12" s="80">
        <v>15603100160.08</v>
      </c>
      <c r="O12"/>
    </row>
    <row r="13" spans="1:15" ht="17.45" customHeight="1">
      <c r="A13" s="58"/>
      <c r="B13" s="46" t="s">
        <v>138</v>
      </c>
      <c r="C13" s="59" t="s">
        <v>139</v>
      </c>
      <c r="D13" s="99">
        <v>0.22</v>
      </c>
      <c r="E13" s="99">
        <v>0.23</v>
      </c>
      <c r="F13" s="99">
        <v>0.21</v>
      </c>
      <c r="G13" s="99">
        <v>0.21</v>
      </c>
      <c r="H13" s="99">
        <v>0.21</v>
      </c>
      <c r="I13" s="99">
        <v>0.23</v>
      </c>
      <c r="J13" s="77">
        <v>0.22</v>
      </c>
      <c r="K13" s="100">
        <v>4.55</v>
      </c>
      <c r="L13" s="79">
        <v>58</v>
      </c>
      <c r="M13" s="80">
        <v>298466604</v>
      </c>
      <c r="N13" s="80">
        <v>64016058.619999997</v>
      </c>
    </row>
    <row r="14" spans="1:15" ht="17.45" customHeight="1">
      <c r="A14" s="58"/>
      <c r="B14" s="46" t="s">
        <v>208</v>
      </c>
      <c r="C14" s="59" t="s">
        <v>209</v>
      </c>
      <c r="D14" s="99">
        <v>0.89</v>
      </c>
      <c r="E14" s="99">
        <v>0.95</v>
      </c>
      <c r="F14" s="99">
        <v>0.89</v>
      </c>
      <c r="G14" s="99">
        <v>0.92</v>
      </c>
      <c r="H14" s="99">
        <v>0.89</v>
      </c>
      <c r="I14" s="99">
        <v>0.95</v>
      </c>
      <c r="J14" s="77">
        <v>0.89</v>
      </c>
      <c r="K14" s="100">
        <v>6.74</v>
      </c>
      <c r="L14" s="79">
        <v>10</v>
      </c>
      <c r="M14" s="80">
        <v>522974</v>
      </c>
      <c r="N14" s="80">
        <v>480441.3</v>
      </c>
    </row>
    <row r="15" spans="1:15" ht="17.45" customHeight="1">
      <c r="A15" s="58"/>
      <c r="B15" s="46" t="s">
        <v>178</v>
      </c>
      <c r="C15" s="59" t="s">
        <v>179</v>
      </c>
      <c r="D15" s="99">
        <v>0.05</v>
      </c>
      <c r="E15" s="99">
        <v>0.05</v>
      </c>
      <c r="F15" s="99">
        <v>0.05</v>
      </c>
      <c r="G15" s="99">
        <v>0.05</v>
      </c>
      <c r="H15" s="99">
        <v>0.05</v>
      </c>
      <c r="I15" s="99">
        <v>0.05</v>
      </c>
      <c r="J15" s="77">
        <v>0.05</v>
      </c>
      <c r="K15" s="100">
        <v>0</v>
      </c>
      <c r="L15" s="79">
        <v>20</v>
      </c>
      <c r="M15" s="80">
        <v>27305530</v>
      </c>
      <c r="N15" s="80">
        <v>1365276.5</v>
      </c>
    </row>
    <row r="16" spans="1:15" ht="17.45" customHeight="1">
      <c r="A16" s="58"/>
      <c r="B16" s="218" t="s">
        <v>88</v>
      </c>
      <c r="C16" s="219"/>
      <c r="D16" s="220"/>
      <c r="E16" s="221"/>
      <c r="F16" s="221"/>
      <c r="G16" s="221"/>
      <c r="H16" s="221"/>
      <c r="I16" s="221"/>
      <c r="J16" s="221"/>
      <c r="K16" s="222"/>
      <c r="L16" s="60">
        <f>SUM(L4:L15)</f>
        <v>562</v>
      </c>
      <c r="M16" s="60">
        <f>SUM(M4:M15)</f>
        <v>4709144781</v>
      </c>
      <c r="N16" s="61">
        <f>SUM(N4:N15)</f>
        <v>16037187250.440001</v>
      </c>
    </row>
    <row r="17" spans="1:14" ht="17.45" customHeight="1">
      <c r="A17" s="58"/>
      <c r="B17" s="223" t="s">
        <v>30</v>
      </c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5"/>
    </row>
    <row r="18" spans="1:14" ht="17.45" customHeight="1">
      <c r="A18" s="58"/>
      <c r="B18" s="46" t="s">
        <v>255</v>
      </c>
      <c r="C18" s="59" t="s">
        <v>256</v>
      </c>
      <c r="D18" s="63">
        <v>16.45</v>
      </c>
      <c r="E18" s="77">
        <v>16.45</v>
      </c>
      <c r="F18" s="77">
        <v>16.329999999999998</v>
      </c>
      <c r="G18" s="77">
        <v>16.37</v>
      </c>
      <c r="H18" s="77">
        <v>16.399999999999999</v>
      </c>
      <c r="I18" s="77">
        <v>16.36</v>
      </c>
      <c r="J18" s="77">
        <v>16.420000000000002</v>
      </c>
      <c r="K18" s="78">
        <v>-0.37</v>
      </c>
      <c r="L18" s="79">
        <v>121</v>
      </c>
      <c r="M18" s="80">
        <v>2969323</v>
      </c>
      <c r="N18" s="80">
        <v>48594115.770000003</v>
      </c>
    </row>
    <row r="19" spans="1:14" ht="17.45" customHeight="1">
      <c r="A19" s="58"/>
      <c r="B19" s="46" t="s">
        <v>186</v>
      </c>
      <c r="C19" s="59" t="s">
        <v>187</v>
      </c>
      <c r="D19" s="63">
        <v>3.74</v>
      </c>
      <c r="E19" s="77">
        <v>3.82</v>
      </c>
      <c r="F19" s="77">
        <v>3.74</v>
      </c>
      <c r="G19" s="77">
        <v>3.77</v>
      </c>
      <c r="H19" s="77">
        <v>3.76</v>
      </c>
      <c r="I19" s="77">
        <v>3.82</v>
      </c>
      <c r="J19" s="77">
        <v>3.75</v>
      </c>
      <c r="K19" s="78">
        <v>1.87</v>
      </c>
      <c r="L19" s="79">
        <v>5</v>
      </c>
      <c r="M19" s="80">
        <v>134065</v>
      </c>
      <c r="N19" s="80">
        <v>505542.78</v>
      </c>
    </row>
    <row r="20" spans="1:14" ht="17.45" customHeight="1">
      <c r="A20" s="58"/>
      <c r="B20" s="218" t="s">
        <v>114</v>
      </c>
      <c r="C20" s="219"/>
      <c r="D20" s="220"/>
      <c r="E20" s="221"/>
      <c r="F20" s="221"/>
      <c r="G20" s="221"/>
      <c r="H20" s="221"/>
      <c r="I20" s="221"/>
      <c r="J20" s="221"/>
      <c r="K20" s="222"/>
      <c r="L20" s="62">
        <f>SUM(L18:L19)</f>
        <v>126</v>
      </c>
      <c r="M20" s="60">
        <f>SUM(M18:M19)</f>
        <v>3103388</v>
      </c>
      <c r="N20" s="48">
        <f>SUM(N18:N19)</f>
        <v>49099658.550000004</v>
      </c>
    </row>
    <row r="21" spans="1:14" ht="17.45" customHeight="1">
      <c r="A21" s="58"/>
      <c r="B21" s="223" t="s">
        <v>82</v>
      </c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5"/>
    </row>
    <row r="22" spans="1:14" ht="17.45" customHeight="1">
      <c r="A22" s="58"/>
      <c r="B22" s="46" t="s">
        <v>182</v>
      </c>
      <c r="C22" s="59" t="s">
        <v>183</v>
      </c>
      <c r="D22" s="77">
        <v>22.15</v>
      </c>
      <c r="E22" s="77">
        <v>22.25</v>
      </c>
      <c r="F22" s="77">
        <v>22.15</v>
      </c>
      <c r="G22" s="77">
        <v>22.2</v>
      </c>
      <c r="H22" s="77">
        <v>22.25</v>
      </c>
      <c r="I22" s="77">
        <v>22.25</v>
      </c>
      <c r="J22" s="77">
        <v>22.25</v>
      </c>
      <c r="K22" s="78">
        <v>0</v>
      </c>
      <c r="L22" s="79">
        <v>3</v>
      </c>
      <c r="M22" s="80">
        <v>100000</v>
      </c>
      <c r="N22" s="80">
        <v>2220000</v>
      </c>
    </row>
    <row r="23" spans="1:14" ht="17.45" customHeight="1">
      <c r="A23" s="58"/>
      <c r="B23" s="46" t="s">
        <v>165</v>
      </c>
      <c r="C23" s="59" t="s">
        <v>166</v>
      </c>
      <c r="D23" s="77">
        <v>4.47</v>
      </c>
      <c r="E23" s="77">
        <v>4.47</v>
      </c>
      <c r="F23" s="77">
        <v>4.46</v>
      </c>
      <c r="G23" s="77">
        <v>4.46</v>
      </c>
      <c r="H23" s="77">
        <v>4.47</v>
      </c>
      <c r="I23" s="77">
        <v>4.46</v>
      </c>
      <c r="J23" s="77">
        <v>4.47</v>
      </c>
      <c r="K23" s="78">
        <v>-0.22</v>
      </c>
      <c r="L23" s="79">
        <v>2</v>
      </c>
      <c r="M23" s="80">
        <v>12000</v>
      </c>
      <c r="N23" s="80">
        <v>53522.25</v>
      </c>
    </row>
    <row r="24" spans="1:14" ht="17.45" customHeight="1">
      <c r="A24" s="58"/>
      <c r="B24" s="46" t="s">
        <v>130</v>
      </c>
      <c r="C24" s="59" t="s">
        <v>131</v>
      </c>
      <c r="D24" s="77">
        <v>3.7</v>
      </c>
      <c r="E24" s="77">
        <v>3.7</v>
      </c>
      <c r="F24" s="77">
        <v>3.7</v>
      </c>
      <c r="G24" s="77">
        <v>3.7</v>
      </c>
      <c r="H24" s="77">
        <v>3.69</v>
      </c>
      <c r="I24" s="77">
        <v>3.7</v>
      </c>
      <c r="J24" s="77">
        <v>3.7</v>
      </c>
      <c r="K24" s="78">
        <v>0</v>
      </c>
      <c r="L24" s="79">
        <v>9</v>
      </c>
      <c r="M24" s="80">
        <v>4723432</v>
      </c>
      <c r="N24" s="80">
        <v>17476698.399999999</v>
      </c>
    </row>
    <row r="25" spans="1:14" ht="17.45" customHeight="1">
      <c r="A25" s="58"/>
      <c r="B25" s="218" t="s">
        <v>89</v>
      </c>
      <c r="C25" s="219"/>
      <c r="D25" s="220"/>
      <c r="E25" s="221"/>
      <c r="F25" s="221"/>
      <c r="G25" s="221"/>
      <c r="H25" s="221"/>
      <c r="I25" s="221"/>
      <c r="J25" s="221"/>
      <c r="K25" s="222"/>
      <c r="L25" s="65">
        <f>SUM(L22:L24)</f>
        <v>14</v>
      </c>
      <c r="M25" s="65">
        <f>SUM(M22:M24)</f>
        <v>4835432</v>
      </c>
      <c r="N25" s="65">
        <f>SUM(N22:N24)</f>
        <v>19750220.649999999</v>
      </c>
    </row>
    <row r="26" spans="1:14" ht="17.45" customHeight="1">
      <c r="A26" s="58"/>
      <c r="B26" s="223" t="s">
        <v>83</v>
      </c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5"/>
    </row>
    <row r="27" spans="1:14" ht="17.45" customHeight="1">
      <c r="A27" s="58"/>
      <c r="B27" s="46" t="s">
        <v>213</v>
      </c>
      <c r="C27" s="59" t="s">
        <v>214</v>
      </c>
      <c r="D27" s="77">
        <v>2.59</v>
      </c>
      <c r="E27" s="77">
        <v>2.59</v>
      </c>
      <c r="F27" s="77">
        <v>2.4500000000000002</v>
      </c>
      <c r="G27" s="77">
        <v>2.52</v>
      </c>
      <c r="H27" s="77">
        <v>2.59</v>
      </c>
      <c r="I27" s="77">
        <v>2.5499999999999998</v>
      </c>
      <c r="J27" s="77">
        <v>2.59</v>
      </c>
      <c r="K27" s="78">
        <v>-1.54</v>
      </c>
      <c r="L27" s="79">
        <v>49</v>
      </c>
      <c r="M27" s="80">
        <v>9880750</v>
      </c>
      <c r="N27" s="80">
        <v>24897823.030000001</v>
      </c>
    </row>
    <row r="28" spans="1:14" ht="17.45" customHeight="1">
      <c r="A28" s="58"/>
      <c r="B28" s="46" t="s">
        <v>155</v>
      </c>
      <c r="C28" s="59" t="s">
        <v>156</v>
      </c>
      <c r="D28" s="77">
        <v>6.45</v>
      </c>
      <c r="E28" s="77">
        <v>6.45</v>
      </c>
      <c r="F28" s="77">
        <v>6</v>
      </c>
      <c r="G28" s="77">
        <v>6.24</v>
      </c>
      <c r="H28" s="77">
        <v>6.26</v>
      </c>
      <c r="I28" s="77">
        <v>6.1</v>
      </c>
      <c r="J28" s="77">
        <v>6.45</v>
      </c>
      <c r="K28" s="78">
        <v>-5.43</v>
      </c>
      <c r="L28" s="79">
        <v>20</v>
      </c>
      <c r="M28" s="80">
        <v>1278951</v>
      </c>
      <c r="N28" s="80">
        <v>7982150.75</v>
      </c>
    </row>
    <row r="29" spans="1:14" ht="17.45" customHeight="1">
      <c r="A29" s="58"/>
      <c r="B29" s="218" t="s">
        <v>90</v>
      </c>
      <c r="C29" s="219"/>
      <c r="D29" s="220"/>
      <c r="E29" s="221"/>
      <c r="F29" s="221"/>
      <c r="G29" s="221"/>
      <c r="H29" s="221"/>
      <c r="I29" s="221"/>
      <c r="J29" s="221"/>
      <c r="K29" s="222"/>
      <c r="L29" s="65">
        <f>SUM(L27:L28)</f>
        <v>69</v>
      </c>
      <c r="M29" s="65">
        <f>SUM(M27:M28)</f>
        <v>11159701</v>
      </c>
      <c r="N29" s="65">
        <f>SUM(N27:N28)</f>
        <v>32879973.780000001</v>
      </c>
    </row>
    <row r="30" spans="1:14" ht="17.45" customHeight="1">
      <c r="A30" s="58"/>
      <c r="B30" s="223" t="s">
        <v>31</v>
      </c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5"/>
    </row>
    <row r="31" spans="1:14" ht="17.45" customHeight="1">
      <c r="A31" s="58"/>
      <c r="B31" s="46" t="s">
        <v>132</v>
      </c>
      <c r="C31" s="59" t="s">
        <v>133</v>
      </c>
      <c r="D31" s="99">
        <v>12.5</v>
      </c>
      <c r="E31" s="99">
        <v>12.5</v>
      </c>
      <c r="F31" s="99">
        <v>12.15</v>
      </c>
      <c r="G31" s="99">
        <v>12.18</v>
      </c>
      <c r="H31" s="99">
        <v>12.49</v>
      </c>
      <c r="I31" s="99">
        <v>12.15</v>
      </c>
      <c r="J31" s="99">
        <v>12.5</v>
      </c>
      <c r="K31" s="100">
        <v>-2.8</v>
      </c>
      <c r="L31" s="97">
        <v>18</v>
      </c>
      <c r="M31" s="98">
        <v>529538</v>
      </c>
      <c r="N31" s="98">
        <v>6447900.9500000002</v>
      </c>
    </row>
    <row r="32" spans="1:14" ht="17.45" customHeight="1">
      <c r="A32" s="58"/>
      <c r="B32" s="46" t="s">
        <v>273</v>
      </c>
      <c r="C32" s="59" t="s">
        <v>274</v>
      </c>
      <c r="D32" s="99">
        <v>9</v>
      </c>
      <c r="E32" s="99">
        <v>9.1</v>
      </c>
      <c r="F32" s="99">
        <v>8.7799999999999994</v>
      </c>
      <c r="G32" s="99">
        <v>8.94</v>
      </c>
      <c r="H32" s="99">
        <v>9</v>
      </c>
      <c r="I32" s="99">
        <v>8.9600000000000009</v>
      </c>
      <c r="J32" s="99">
        <v>9</v>
      </c>
      <c r="K32" s="100">
        <v>-0.44</v>
      </c>
      <c r="L32" s="97">
        <v>32</v>
      </c>
      <c r="M32" s="98">
        <v>4651000</v>
      </c>
      <c r="N32" s="98">
        <v>41560960</v>
      </c>
    </row>
    <row r="33" spans="1:14" ht="17.45" customHeight="1">
      <c r="A33" s="58"/>
      <c r="B33" s="105" t="s">
        <v>314</v>
      </c>
      <c r="C33" s="106" t="s">
        <v>315</v>
      </c>
      <c r="D33" s="99">
        <v>65</v>
      </c>
      <c r="E33" s="99">
        <v>69</v>
      </c>
      <c r="F33" s="99">
        <v>65</v>
      </c>
      <c r="G33" s="99">
        <v>65.650000000000006</v>
      </c>
      <c r="H33" s="99">
        <v>62.11</v>
      </c>
      <c r="I33" s="99">
        <v>65.5</v>
      </c>
      <c r="J33" s="99">
        <v>62</v>
      </c>
      <c r="K33" s="100">
        <v>5.65</v>
      </c>
      <c r="L33" s="97">
        <v>22</v>
      </c>
      <c r="M33" s="98">
        <v>325712</v>
      </c>
      <c r="N33" s="98">
        <v>21382736</v>
      </c>
    </row>
    <row r="34" spans="1:14" ht="17.45" customHeight="1">
      <c r="A34" s="58"/>
      <c r="B34" s="218" t="s">
        <v>91</v>
      </c>
      <c r="C34" s="219"/>
      <c r="D34" s="220"/>
      <c r="E34" s="221"/>
      <c r="F34" s="221"/>
      <c r="G34" s="221"/>
      <c r="H34" s="221"/>
      <c r="I34" s="221"/>
      <c r="J34" s="221"/>
      <c r="K34" s="222"/>
      <c r="L34" s="64">
        <f>SUM(L31:L33)</f>
        <v>72</v>
      </c>
      <c r="M34" s="61">
        <f>SUM(M31:M33)</f>
        <v>5506250</v>
      </c>
      <c r="N34" s="61">
        <f>SUM(N31:N33)</f>
        <v>69391596.950000003</v>
      </c>
    </row>
    <row r="35" spans="1:14" ht="17.45" customHeight="1">
      <c r="A35" s="58"/>
      <c r="B35" s="223" t="s">
        <v>84</v>
      </c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5"/>
    </row>
    <row r="36" spans="1:14" ht="17.45" customHeight="1">
      <c r="A36" s="58"/>
      <c r="B36" s="46" t="s">
        <v>257</v>
      </c>
      <c r="C36" s="59" t="s">
        <v>258</v>
      </c>
      <c r="D36" s="99">
        <v>7.95</v>
      </c>
      <c r="E36" s="99">
        <v>7.95</v>
      </c>
      <c r="F36" s="99">
        <v>7.95</v>
      </c>
      <c r="G36" s="99">
        <v>7.95</v>
      </c>
      <c r="H36" s="99">
        <v>8.44</v>
      </c>
      <c r="I36" s="99">
        <v>7.95</v>
      </c>
      <c r="J36" s="99">
        <v>8.44</v>
      </c>
      <c r="K36" s="100">
        <v>-5.81</v>
      </c>
      <c r="L36" s="97">
        <v>2</v>
      </c>
      <c r="M36" s="98">
        <v>17000</v>
      </c>
      <c r="N36" s="98">
        <v>135150</v>
      </c>
    </row>
    <row r="37" spans="1:14" ht="17.45" customHeight="1">
      <c r="A37" s="58"/>
      <c r="B37" s="46" t="s">
        <v>171</v>
      </c>
      <c r="C37" s="59" t="s">
        <v>172</v>
      </c>
      <c r="D37" s="99">
        <v>5.0999999999999996</v>
      </c>
      <c r="E37" s="99">
        <v>5.0999999999999996</v>
      </c>
      <c r="F37" s="99">
        <v>4.8</v>
      </c>
      <c r="G37" s="99">
        <v>4.83</v>
      </c>
      <c r="H37" s="99">
        <v>5.3</v>
      </c>
      <c r="I37" s="99">
        <v>4.8</v>
      </c>
      <c r="J37" s="99">
        <v>5.3</v>
      </c>
      <c r="K37" s="100">
        <v>-9.43</v>
      </c>
      <c r="L37" s="97">
        <v>3</v>
      </c>
      <c r="M37" s="98">
        <v>200000</v>
      </c>
      <c r="N37" s="98">
        <v>966792.2</v>
      </c>
    </row>
    <row r="38" spans="1:14" ht="17.45" customHeight="1">
      <c r="A38" s="58"/>
      <c r="B38" s="218" t="s">
        <v>175</v>
      </c>
      <c r="C38" s="219"/>
      <c r="D38" s="220"/>
      <c r="E38" s="221"/>
      <c r="F38" s="221"/>
      <c r="G38" s="221"/>
      <c r="H38" s="221"/>
      <c r="I38" s="221"/>
      <c r="J38" s="221"/>
      <c r="K38" s="222"/>
      <c r="L38" s="64">
        <f>SUM(L36:L37)</f>
        <v>5</v>
      </c>
      <c r="M38" s="61">
        <f>SUM(M36:M37)</f>
        <v>217000</v>
      </c>
      <c r="N38" s="61">
        <f>SUM(N36:N37)</f>
        <v>1101942.2</v>
      </c>
    </row>
    <row r="39" spans="1:14" s="52" customFormat="1" ht="17.45" customHeight="1">
      <c r="B39" s="66" t="s">
        <v>32</v>
      </c>
      <c r="C39" s="215"/>
      <c r="D39" s="216"/>
      <c r="E39" s="216"/>
      <c r="F39" s="216"/>
      <c r="G39" s="216"/>
      <c r="H39" s="216"/>
      <c r="I39" s="216"/>
      <c r="J39" s="216"/>
      <c r="K39" s="217"/>
      <c r="L39" s="67">
        <f>L38+L34+L29+L25+L20+L16</f>
        <v>848</v>
      </c>
      <c r="M39" s="67">
        <f>M38+M34+M29+M25+M20+M16</f>
        <v>4733966552</v>
      </c>
      <c r="N39" s="67">
        <f>N38+N34+N29+N25+N20+N16</f>
        <v>16209410642.57</v>
      </c>
    </row>
    <row r="40" spans="1:14" s="52" customFormat="1" ht="22.5" customHeight="1">
      <c r="A40" s="51"/>
      <c r="B40" s="226" t="s">
        <v>311</v>
      </c>
      <c r="C40" s="227"/>
      <c r="D40" s="227"/>
      <c r="E40" s="227"/>
      <c r="F40" s="227"/>
      <c r="G40" s="227"/>
      <c r="H40" s="227"/>
      <c r="I40" s="227"/>
      <c r="J40" s="227"/>
      <c r="K40" s="227"/>
      <c r="L40" s="227"/>
      <c r="M40" s="227"/>
      <c r="N40" s="228"/>
    </row>
    <row r="41" spans="1:14" s="52" customFormat="1" ht="48" customHeight="1">
      <c r="B41" s="53" t="s">
        <v>15</v>
      </c>
      <c r="C41" s="54" t="s">
        <v>20</v>
      </c>
      <c r="D41" s="54" t="s">
        <v>21</v>
      </c>
      <c r="E41" s="54" t="s">
        <v>22</v>
      </c>
      <c r="F41" s="54" t="s">
        <v>23</v>
      </c>
      <c r="G41" s="54" t="s">
        <v>24</v>
      </c>
      <c r="H41" s="54" t="s">
        <v>25</v>
      </c>
      <c r="I41" s="54" t="s">
        <v>19</v>
      </c>
      <c r="J41" s="54" t="s">
        <v>26</v>
      </c>
      <c r="K41" s="55" t="s">
        <v>27</v>
      </c>
      <c r="L41" s="56" t="s">
        <v>28</v>
      </c>
      <c r="M41" s="56" t="s">
        <v>18</v>
      </c>
      <c r="N41" s="57" t="s">
        <v>7</v>
      </c>
    </row>
    <row r="42" spans="1:14" s="52" customFormat="1" ht="12.95" customHeight="1">
      <c r="B42" s="223" t="s">
        <v>29</v>
      </c>
      <c r="C42" s="224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5"/>
    </row>
    <row r="43" spans="1:14" ht="12.95" customHeight="1">
      <c r="A43" s="58"/>
      <c r="B43" s="46" t="s">
        <v>275</v>
      </c>
      <c r="C43" s="59" t="s">
        <v>276</v>
      </c>
      <c r="D43" s="77">
        <v>0.21</v>
      </c>
      <c r="E43" s="77">
        <v>0.21</v>
      </c>
      <c r="F43" s="77">
        <v>0.21</v>
      </c>
      <c r="G43" s="77">
        <v>0.21</v>
      </c>
      <c r="H43" s="77">
        <v>0.22</v>
      </c>
      <c r="I43" s="77">
        <v>0.21</v>
      </c>
      <c r="J43" s="77">
        <v>0.22</v>
      </c>
      <c r="K43" s="78">
        <v>-4.55</v>
      </c>
      <c r="L43" s="79">
        <v>1</v>
      </c>
      <c r="M43" s="80">
        <v>3000000</v>
      </c>
      <c r="N43" s="80">
        <v>630000</v>
      </c>
    </row>
    <row r="44" spans="1:14" ht="12.95" customHeight="1">
      <c r="A44" s="58"/>
      <c r="B44" s="46" t="s">
        <v>193</v>
      </c>
      <c r="C44" s="59" t="s">
        <v>192</v>
      </c>
      <c r="D44" s="77">
        <v>0.22</v>
      </c>
      <c r="E44" s="77">
        <v>0.22</v>
      </c>
      <c r="F44" s="77">
        <v>0.22</v>
      </c>
      <c r="G44" s="77">
        <v>0.22</v>
      </c>
      <c r="H44" s="77">
        <v>0.22</v>
      </c>
      <c r="I44" s="77">
        <v>0.22</v>
      </c>
      <c r="J44" s="77">
        <v>0.22</v>
      </c>
      <c r="K44" s="78">
        <v>0</v>
      </c>
      <c r="L44" s="79">
        <v>2</v>
      </c>
      <c r="M44" s="80">
        <v>411404</v>
      </c>
      <c r="N44" s="80">
        <v>90508.88</v>
      </c>
    </row>
    <row r="45" spans="1:14" ht="12.95" customHeight="1">
      <c r="A45" s="58"/>
      <c r="B45" s="46" t="s">
        <v>169</v>
      </c>
      <c r="C45" s="59" t="s">
        <v>170</v>
      </c>
      <c r="D45" s="77">
        <v>0.54</v>
      </c>
      <c r="E45" s="77">
        <v>0.54</v>
      </c>
      <c r="F45" s="77">
        <v>0.53</v>
      </c>
      <c r="G45" s="77">
        <v>0.53</v>
      </c>
      <c r="H45" s="77">
        <v>0.54</v>
      </c>
      <c r="I45" s="77">
        <v>0.53</v>
      </c>
      <c r="J45" s="77">
        <v>0.54</v>
      </c>
      <c r="K45" s="78">
        <v>-1.85</v>
      </c>
      <c r="L45" s="79">
        <v>6</v>
      </c>
      <c r="M45" s="80">
        <v>4050084</v>
      </c>
      <c r="N45" s="80">
        <v>2154574.52</v>
      </c>
    </row>
    <row r="46" spans="1:14" ht="12.95" customHeight="1">
      <c r="A46" s="58"/>
      <c r="B46" s="46" t="s">
        <v>269</v>
      </c>
      <c r="C46" s="59" t="s">
        <v>270</v>
      </c>
      <c r="D46" s="77">
        <v>0.27</v>
      </c>
      <c r="E46" s="77">
        <v>0.27</v>
      </c>
      <c r="F46" s="77">
        <v>0.27</v>
      </c>
      <c r="G46" s="77">
        <v>0.27</v>
      </c>
      <c r="H46" s="77">
        <v>0.28000000000000003</v>
      </c>
      <c r="I46" s="77">
        <v>0.27</v>
      </c>
      <c r="J46" s="77">
        <v>0.27</v>
      </c>
      <c r="K46" s="78">
        <v>0</v>
      </c>
      <c r="L46" s="79">
        <v>2</v>
      </c>
      <c r="M46" s="80">
        <v>5000000</v>
      </c>
      <c r="N46" s="80">
        <v>1350000</v>
      </c>
    </row>
    <row r="47" spans="1:14" ht="12.95" customHeight="1">
      <c r="A47" s="58"/>
      <c r="B47" s="218" t="s">
        <v>88</v>
      </c>
      <c r="C47" s="219"/>
      <c r="D47" s="220"/>
      <c r="E47" s="221"/>
      <c r="F47" s="221"/>
      <c r="G47" s="221"/>
      <c r="H47" s="221"/>
      <c r="I47" s="221"/>
      <c r="J47" s="221"/>
      <c r="K47" s="222"/>
      <c r="L47" s="65">
        <f>SUM(L43:L46)</f>
        <v>11</v>
      </c>
      <c r="M47" s="65">
        <f>SUM(M43:M46)</f>
        <v>12461488</v>
      </c>
      <c r="N47" s="65">
        <f>SUM(N43:N46)</f>
        <v>4225083.4000000004</v>
      </c>
    </row>
    <row r="48" spans="1:14" ht="12.95" customHeight="1">
      <c r="A48" s="58"/>
      <c r="B48" s="223" t="s">
        <v>82</v>
      </c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5"/>
    </row>
    <row r="49" spans="1:14" ht="12.95" customHeight="1">
      <c r="A49" s="58"/>
      <c r="B49" s="46" t="s">
        <v>33</v>
      </c>
      <c r="C49" s="59" t="s">
        <v>34</v>
      </c>
      <c r="D49" s="82">
        <v>1.64</v>
      </c>
      <c r="E49" s="99">
        <v>1.66</v>
      </c>
      <c r="F49" s="99">
        <v>1.62</v>
      </c>
      <c r="G49" s="99">
        <v>1.65</v>
      </c>
      <c r="H49" s="99">
        <v>1.64</v>
      </c>
      <c r="I49" s="99">
        <v>1.62</v>
      </c>
      <c r="J49" s="99">
        <v>1.64</v>
      </c>
      <c r="K49" s="100">
        <v>-1.22</v>
      </c>
      <c r="L49" s="97">
        <v>5</v>
      </c>
      <c r="M49" s="98">
        <v>217427</v>
      </c>
      <c r="N49" s="98">
        <v>358718.92</v>
      </c>
    </row>
    <row r="50" spans="1:14" ht="12.95" customHeight="1">
      <c r="A50" s="58"/>
      <c r="B50" s="218" t="s">
        <v>90</v>
      </c>
      <c r="C50" s="219"/>
      <c r="D50" s="220"/>
      <c r="E50" s="221"/>
      <c r="F50" s="221"/>
      <c r="G50" s="221"/>
      <c r="H50" s="221"/>
      <c r="I50" s="221"/>
      <c r="J50" s="221"/>
      <c r="K50" s="222"/>
      <c r="L50" s="65">
        <f>SUM(L49:L49)</f>
        <v>5</v>
      </c>
      <c r="M50" s="65">
        <f>SUM(M49:M49)</f>
        <v>217427</v>
      </c>
      <c r="N50" s="65">
        <f>SUM(N49:N49)</f>
        <v>358718.92</v>
      </c>
    </row>
    <row r="51" spans="1:14" ht="12.95" customHeight="1">
      <c r="A51" s="58"/>
      <c r="B51" s="223" t="s">
        <v>83</v>
      </c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5"/>
    </row>
    <row r="52" spans="1:14" ht="12.95" customHeight="1">
      <c r="A52" s="58"/>
      <c r="B52" s="46" t="s">
        <v>35</v>
      </c>
      <c r="C52" s="59" t="s">
        <v>36</v>
      </c>
      <c r="D52" s="82">
        <v>2.75</v>
      </c>
      <c r="E52" s="82">
        <v>2.75</v>
      </c>
      <c r="F52" s="82">
        <v>2.68</v>
      </c>
      <c r="G52" s="82">
        <v>2.71</v>
      </c>
      <c r="H52" s="82">
        <v>2.85</v>
      </c>
      <c r="I52" s="82">
        <v>2.74</v>
      </c>
      <c r="J52" s="82">
        <v>2.85</v>
      </c>
      <c r="K52" s="87">
        <v>-3.86</v>
      </c>
      <c r="L52" s="88">
        <v>18</v>
      </c>
      <c r="M52" s="89">
        <v>4702375</v>
      </c>
      <c r="N52" s="89">
        <v>12731550.300000001</v>
      </c>
    </row>
    <row r="53" spans="1:14" ht="12.95" customHeight="1">
      <c r="A53" s="58"/>
      <c r="B53" s="46" t="s">
        <v>87</v>
      </c>
      <c r="C53" s="59" t="s">
        <v>37</v>
      </c>
      <c r="D53" s="82">
        <v>0.73</v>
      </c>
      <c r="E53" s="99">
        <v>0.73</v>
      </c>
      <c r="F53" s="99">
        <v>0.73</v>
      </c>
      <c r="G53" s="99">
        <v>0.73</v>
      </c>
      <c r="H53" s="99">
        <v>0.81</v>
      </c>
      <c r="I53" s="99">
        <v>0.73</v>
      </c>
      <c r="J53" s="99">
        <v>0.81</v>
      </c>
      <c r="K53" s="100">
        <v>-9.8800000000000008</v>
      </c>
      <c r="L53" s="97">
        <v>6</v>
      </c>
      <c r="M53" s="98">
        <v>4480261</v>
      </c>
      <c r="N53" s="98">
        <v>3270590.53</v>
      </c>
    </row>
    <row r="54" spans="1:14" ht="12.95" customHeight="1">
      <c r="A54" s="58"/>
      <c r="B54" s="218" t="s">
        <v>90</v>
      </c>
      <c r="C54" s="219"/>
      <c r="D54" s="220"/>
      <c r="E54" s="221"/>
      <c r="F54" s="221"/>
      <c r="G54" s="221"/>
      <c r="H54" s="221"/>
      <c r="I54" s="221"/>
      <c r="J54" s="221"/>
      <c r="K54" s="222"/>
      <c r="L54" s="65">
        <f>SUM(L52:L53)</f>
        <v>24</v>
      </c>
      <c r="M54" s="65">
        <f>SUM(M52:M53)</f>
        <v>9182636</v>
      </c>
      <c r="N54" s="65">
        <f>SUM(N52:N53)</f>
        <v>16002140.83</v>
      </c>
    </row>
    <row r="55" spans="1:14" s="52" customFormat="1" ht="15" customHeight="1">
      <c r="B55" s="66" t="s">
        <v>119</v>
      </c>
      <c r="C55" s="215"/>
      <c r="D55" s="216"/>
      <c r="E55" s="216"/>
      <c r="F55" s="216"/>
      <c r="G55" s="216"/>
      <c r="H55" s="216"/>
      <c r="I55" s="216"/>
      <c r="J55" s="216"/>
      <c r="K55" s="217"/>
      <c r="L55" s="67">
        <f>L54++L47+L50</f>
        <v>40</v>
      </c>
      <c r="M55" s="67">
        <f t="shared" ref="M55:N55" si="0">M54++M47+M50</f>
        <v>21861551</v>
      </c>
      <c r="N55" s="67">
        <f t="shared" si="0"/>
        <v>20585943.150000002</v>
      </c>
    </row>
    <row r="56" spans="1:14" s="52" customFormat="1" ht="22.5" customHeight="1">
      <c r="A56" s="51"/>
      <c r="B56" s="226" t="s">
        <v>312</v>
      </c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8"/>
    </row>
    <row r="57" spans="1:14" s="52" customFormat="1" ht="44.25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ht="12.95" customHeight="1">
      <c r="A58" s="58"/>
      <c r="B58" s="223" t="s">
        <v>82</v>
      </c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5"/>
    </row>
    <row r="59" spans="1:14" ht="12.95" customHeight="1">
      <c r="A59" s="58"/>
      <c r="B59" s="93" t="s">
        <v>184</v>
      </c>
      <c r="C59" s="94" t="s">
        <v>185</v>
      </c>
      <c r="D59" s="90">
        <v>1.35</v>
      </c>
      <c r="E59" s="99">
        <v>1.45</v>
      </c>
      <c r="F59" s="99">
        <v>1.35</v>
      </c>
      <c r="G59" s="99">
        <v>1.43</v>
      </c>
      <c r="H59" s="99">
        <v>1.45</v>
      </c>
      <c r="I59" s="99">
        <v>1.45</v>
      </c>
      <c r="J59" s="99">
        <v>1.45</v>
      </c>
      <c r="K59" s="100">
        <v>0</v>
      </c>
      <c r="L59" s="97">
        <v>2</v>
      </c>
      <c r="M59" s="98">
        <v>482534</v>
      </c>
      <c r="N59" s="98">
        <v>692254.6</v>
      </c>
    </row>
    <row r="60" spans="1:14" ht="12.95" customHeight="1">
      <c r="A60" s="58"/>
      <c r="B60" s="218" t="s">
        <v>90</v>
      </c>
      <c r="C60" s="219"/>
      <c r="D60" s="220"/>
      <c r="E60" s="221"/>
      <c r="F60" s="221"/>
      <c r="G60" s="221"/>
      <c r="H60" s="221"/>
      <c r="I60" s="221"/>
      <c r="J60" s="221"/>
      <c r="K60" s="222"/>
      <c r="L60" s="65">
        <f>SUM(L59:L59)</f>
        <v>2</v>
      </c>
      <c r="M60" s="65">
        <f>SUM(M59:M59)</f>
        <v>482534</v>
      </c>
      <c r="N60" s="65">
        <f>SUM(N59:N59)</f>
        <v>692254.6</v>
      </c>
    </row>
    <row r="61" spans="1:14" ht="12.95" customHeight="1">
      <c r="A61" s="58"/>
      <c r="B61" s="223" t="s">
        <v>83</v>
      </c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5"/>
    </row>
    <row r="62" spans="1:14" ht="15.75">
      <c r="A62" s="58"/>
      <c r="B62" s="93" t="s">
        <v>243</v>
      </c>
      <c r="C62" s="94" t="s">
        <v>244</v>
      </c>
      <c r="D62" s="99">
        <v>1.4</v>
      </c>
      <c r="E62" s="99">
        <v>1.4</v>
      </c>
      <c r="F62" s="99">
        <v>1.36</v>
      </c>
      <c r="G62" s="99">
        <v>1.36</v>
      </c>
      <c r="H62" s="99">
        <v>1.4</v>
      </c>
      <c r="I62" s="99">
        <v>1.36</v>
      </c>
      <c r="J62" s="99">
        <v>1.4</v>
      </c>
      <c r="K62" s="100">
        <v>-2.86</v>
      </c>
      <c r="L62" s="97">
        <v>7</v>
      </c>
      <c r="M62" s="98">
        <v>1010142</v>
      </c>
      <c r="N62" s="98">
        <v>1377798.8</v>
      </c>
    </row>
    <row r="63" spans="1:14" ht="15.75">
      <c r="A63" s="58"/>
      <c r="B63" s="93" t="s">
        <v>290</v>
      </c>
      <c r="C63" s="94" t="s">
        <v>289</v>
      </c>
      <c r="D63" s="99">
        <v>2.2999999999999998</v>
      </c>
      <c r="E63" s="99">
        <v>2.2999999999999998</v>
      </c>
      <c r="F63" s="99">
        <v>2.1800000000000002</v>
      </c>
      <c r="G63" s="99">
        <v>2.19</v>
      </c>
      <c r="H63" s="99">
        <v>2.4500000000000002</v>
      </c>
      <c r="I63" s="99">
        <v>2.1800000000000002</v>
      </c>
      <c r="J63" s="99">
        <v>2.42</v>
      </c>
      <c r="K63" s="100">
        <v>-9.92</v>
      </c>
      <c r="L63" s="97">
        <v>8</v>
      </c>
      <c r="M63" s="98">
        <v>674559</v>
      </c>
      <c r="N63" s="98">
        <v>1478403.06</v>
      </c>
    </row>
    <row r="64" spans="1:14" ht="15.75">
      <c r="A64" s="58"/>
      <c r="B64" s="93" t="s">
        <v>196</v>
      </c>
      <c r="C64" s="94" t="s">
        <v>197</v>
      </c>
      <c r="D64" s="99">
        <v>1.9</v>
      </c>
      <c r="E64" s="99">
        <v>1.9</v>
      </c>
      <c r="F64" s="99">
        <v>1.88</v>
      </c>
      <c r="G64" s="99">
        <v>1.89</v>
      </c>
      <c r="H64" s="99">
        <v>1.9</v>
      </c>
      <c r="I64" s="99">
        <v>1.88</v>
      </c>
      <c r="J64" s="99">
        <v>1.9</v>
      </c>
      <c r="K64" s="100">
        <v>-1.05</v>
      </c>
      <c r="L64" s="97">
        <v>3</v>
      </c>
      <c r="M64" s="98">
        <v>184195</v>
      </c>
      <c r="N64" s="98">
        <v>347496.44</v>
      </c>
    </row>
    <row r="65" spans="1:14" ht="15.75">
      <c r="A65" s="58"/>
      <c r="B65" s="93" t="s">
        <v>38</v>
      </c>
      <c r="C65" s="94" t="s">
        <v>39</v>
      </c>
      <c r="D65" s="99">
        <v>1.31</v>
      </c>
      <c r="E65" s="99">
        <v>1.31</v>
      </c>
      <c r="F65" s="99">
        <v>1.3</v>
      </c>
      <c r="G65" s="99">
        <v>1.31</v>
      </c>
      <c r="H65" s="99">
        <v>1.3</v>
      </c>
      <c r="I65" s="99">
        <v>1.31</v>
      </c>
      <c r="J65" s="99">
        <v>1.31</v>
      </c>
      <c r="K65" s="100"/>
      <c r="L65" s="97">
        <v>9</v>
      </c>
      <c r="M65" s="98">
        <v>1950000</v>
      </c>
      <c r="N65" s="98">
        <v>2549500</v>
      </c>
    </row>
    <row r="66" spans="1:14" ht="12.95" customHeight="1">
      <c r="A66" s="58"/>
      <c r="B66" s="218" t="s">
        <v>90</v>
      </c>
      <c r="C66" s="219"/>
      <c r="D66" s="220"/>
      <c r="E66" s="221"/>
      <c r="F66" s="221"/>
      <c r="G66" s="221"/>
      <c r="H66" s="221"/>
      <c r="I66" s="221"/>
      <c r="J66" s="221"/>
      <c r="K66" s="222"/>
      <c r="L66" s="65">
        <f>SUM(L62:L65)</f>
        <v>27</v>
      </c>
      <c r="M66" s="65">
        <f>SUM(M62:M65)</f>
        <v>3818896</v>
      </c>
      <c r="N66" s="65">
        <f>SUM(N62:N65)</f>
        <v>5753198.3000000007</v>
      </c>
    </row>
    <row r="67" spans="1:14" ht="12.95" customHeight="1">
      <c r="A67" s="58"/>
      <c r="B67" s="223" t="s">
        <v>84</v>
      </c>
      <c r="C67" s="224"/>
      <c r="D67" s="224"/>
      <c r="E67" s="224"/>
      <c r="F67" s="224"/>
      <c r="G67" s="224"/>
      <c r="H67" s="224"/>
      <c r="I67" s="224"/>
      <c r="J67" s="224"/>
      <c r="K67" s="224"/>
      <c r="L67" s="224"/>
      <c r="M67" s="224"/>
      <c r="N67" s="225"/>
    </row>
    <row r="68" spans="1:14" ht="12.95" customHeight="1">
      <c r="A68" s="58"/>
      <c r="B68" s="46" t="s">
        <v>180</v>
      </c>
      <c r="C68" s="59" t="s">
        <v>181</v>
      </c>
      <c r="D68" s="63">
        <v>6.63</v>
      </c>
      <c r="E68" s="77">
        <v>6.65</v>
      </c>
      <c r="F68" s="77">
        <v>6.56</v>
      </c>
      <c r="G68" s="77">
        <v>6.61</v>
      </c>
      <c r="H68" s="77">
        <v>6.64</v>
      </c>
      <c r="I68" s="77">
        <v>6.6</v>
      </c>
      <c r="J68" s="77">
        <v>6.63</v>
      </c>
      <c r="K68" s="100">
        <v>-0.45</v>
      </c>
      <c r="L68" s="79">
        <v>45</v>
      </c>
      <c r="M68" s="80">
        <v>7554614</v>
      </c>
      <c r="N68" s="80">
        <v>49915655.579999998</v>
      </c>
    </row>
    <row r="69" spans="1:14" ht="12.95" customHeight="1">
      <c r="A69" s="58"/>
      <c r="B69" s="218" t="s">
        <v>175</v>
      </c>
      <c r="C69" s="219"/>
      <c r="D69" s="220"/>
      <c r="E69" s="221"/>
      <c r="F69" s="221"/>
      <c r="G69" s="221"/>
      <c r="H69" s="221"/>
      <c r="I69" s="221"/>
      <c r="J69" s="221"/>
      <c r="K69" s="222"/>
      <c r="L69" s="64">
        <f>L68</f>
        <v>45</v>
      </c>
      <c r="M69" s="64">
        <f t="shared" ref="M69:N69" si="1">M68</f>
        <v>7554614</v>
      </c>
      <c r="N69" s="80">
        <f t="shared" si="1"/>
        <v>49915655.579999998</v>
      </c>
    </row>
    <row r="70" spans="1:14" s="52" customFormat="1" ht="12.95" customHeight="1">
      <c r="B70" s="66" t="s">
        <v>70</v>
      </c>
      <c r="C70" s="215"/>
      <c r="D70" s="216"/>
      <c r="E70" s="216"/>
      <c r="F70" s="216"/>
      <c r="G70" s="216"/>
      <c r="H70" s="216"/>
      <c r="I70" s="216"/>
      <c r="J70" s="216"/>
      <c r="K70" s="217"/>
      <c r="L70" s="67">
        <f>L69+L66+L60</f>
        <v>74</v>
      </c>
      <c r="M70" s="67">
        <f t="shared" ref="M70:N70" si="2">M69+M66+M60</f>
        <v>11856044</v>
      </c>
      <c r="N70" s="67">
        <f t="shared" si="2"/>
        <v>56361108.479999997</v>
      </c>
    </row>
    <row r="71" spans="1:14" s="52" customFormat="1" ht="12.95" customHeight="1">
      <c r="B71" s="66" t="s">
        <v>40</v>
      </c>
      <c r="C71" s="215"/>
      <c r="D71" s="216"/>
      <c r="E71" s="216"/>
      <c r="F71" s="216"/>
      <c r="G71" s="216"/>
      <c r="H71" s="216"/>
      <c r="I71" s="216"/>
      <c r="J71" s="216"/>
      <c r="K71" s="217"/>
      <c r="L71" s="67">
        <f>L70+L55+L39</f>
        <v>962</v>
      </c>
      <c r="M71" s="67">
        <f>M70+M55+M39</f>
        <v>4767684147</v>
      </c>
      <c r="N71" s="67">
        <f>N70+N55+N39</f>
        <v>16286357694.199999</v>
      </c>
    </row>
    <row r="72" spans="1:14" ht="12.95" customHeight="1">
      <c r="A72" s="58"/>
      <c r="N72" s="71"/>
    </row>
    <row r="73" spans="1:14" s="52" customFormat="1" ht="18.75" customHeight="1">
      <c r="B73" s="58"/>
      <c r="C73" s="68"/>
      <c r="D73" s="58"/>
      <c r="E73" s="58"/>
      <c r="F73" s="58"/>
      <c r="G73" s="58"/>
      <c r="H73" s="58"/>
      <c r="I73" s="58"/>
      <c r="J73" s="69"/>
      <c r="K73" s="70"/>
      <c r="L73" s="71"/>
      <c r="M73" s="71"/>
      <c r="N73" s="72"/>
    </row>
    <row r="74" spans="1:14" s="52" customFormat="1" ht="18.75" customHeight="1">
      <c r="B74" s="58"/>
      <c r="C74" s="68"/>
      <c r="D74" s="58"/>
      <c r="E74" s="58"/>
      <c r="F74" s="58"/>
      <c r="G74" s="58"/>
      <c r="H74" s="58"/>
      <c r="I74" s="58"/>
      <c r="J74" s="69"/>
      <c r="K74" s="70"/>
      <c r="L74" s="71"/>
      <c r="M74" s="71"/>
      <c r="N74" s="72"/>
    </row>
    <row r="75" spans="1:14" ht="12.95" customHeight="1">
      <c r="A75" s="58"/>
    </row>
  </sheetData>
  <mergeCells count="43">
    <mergeCell ref="B51:N51"/>
    <mergeCell ref="B30:N30"/>
    <mergeCell ref="D34:K34"/>
    <mergeCell ref="B34:C34"/>
    <mergeCell ref="B35:N35"/>
    <mergeCell ref="B38:C38"/>
    <mergeCell ref="D38:K38"/>
    <mergeCell ref="B48:N48"/>
    <mergeCell ref="B50:C50"/>
    <mergeCell ref="D50:K50"/>
    <mergeCell ref="C71:K71"/>
    <mergeCell ref="B56:N56"/>
    <mergeCell ref="C70:K70"/>
    <mergeCell ref="B61:N61"/>
    <mergeCell ref="B66:C66"/>
    <mergeCell ref="D66:K66"/>
    <mergeCell ref="B67:N67"/>
    <mergeCell ref="B69:C69"/>
    <mergeCell ref="D69:K69"/>
    <mergeCell ref="B58:N58"/>
    <mergeCell ref="B60:C60"/>
    <mergeCell ref="D60:K60"/>
    <mergeCell ref="B1:N1"/>
    <mergeCell ref="B3:N3"/>
    <mergeCell ref="B16:C16"/>
    <mergeCell ref="D16:K16"/>
    <mergeCell ref="B17:N17"/>
    <mergeCell ref="C55:K55"/>
    <mergeCell ref="B54:C54"/>
    <mergeCell ref="D54:K54"/>
    <mergeCell ref="B20:C20"/>
    <mergeCell ref="D20:K20"/>
    <mergeCell ref="B21:N21"/>
    <mergeCell ref="B25:C25"/>
    <mergeCell ref="D25:K25"/>
    <mergeCell ref="B40:N40"/>
    <mergeCell ref="B42:N42"/>
    <mergeCell ref="B47:C47"/>
    <mergeCell ref="D47:K47"/>
    <mergeCell ref="B26:N26"/>
    <mergeCell ref="D29:K29"/>
    <mergeCell ref="B29:C29"/>
    <mergeCell ref="C39:K3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70"/>
  <sheetViews>
    <sheetView zoomScale="130" zoomScaleNormal="130" workbookViewId="0">
      <selection activeCell="H54" sqref="H5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32" t="s">
        <v>309</v>
      </c>
      <c r="B1" s="232"/>
      <c r="C1" s="232"/>
      <c r="D1" s="232"/>
    </row>
    <row r="2" spans="1:4" ht="12.2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2" customHeight="1">
      <c r="A3" s="233" t="s">
        <v>29</v>
      </c>
      <c r="B3" s="234"/>
      <c r="C3" s="234"/>
      <c r="D3" s="235"/>
    </row>
    <row r="4" spans="1:4" ht="12.2" customHeight="1">
      <c r="A4" s="46" t="s">
        <v>161</v>
      </c>
      <c r="B4" s="59" t="s">
        <v>162</v>
      </c>
      <c r="C4" s="99">
        <v>0.27</v>
      </c>
      <c r="D4" s="99">
        <v>0.27</v>
      </c>
    </row>
    <row r="5" spans="1:4" ht="12.2" customHeight="1">
      <c r="A5" s="46" t="s">
        <v>134</v>
      </c>
      <c r="B5" s="59" t="s">
        <v>135</v>
      </c>
      <c r="C5" s="99">
        <v>0.08</v>
      </c>
      <c r="D5" s="99">
        <v>0.08</v>
      </c>
    </row>
    <row r="6" spans="1:4" ht="12.2" customHeight="1">
      <c r="A6" s="46" t="s">
        <v>224</v>
      </c>
      <c r="B6" s="59" t="s">
        <v>223</v>
      </c>
      <c r="C6" s="99">
        <v>0.13</v>
      </c>
      <c r="D6" s="99">
        <v>0.14000000000000001</v>
      </c>
    </row>
    <row r="7" spans="1:4" ht="12.2" customHeight="1">
      <c r="A7" s="46" t="s">
        <v>210</v>
      </c>
      <c r="B7" s="59" t="s">
        <v>144</v>
      </c>
      <c r="C7" s="99">
        <v>0.16</v>
      </c>
      <c r="D7" s="99">
        <v>0.16</v>
      </c>
    </row>
    <row r="8" spans="1:4" ht="12.2" customHeight="1">
      <c r="A8" s="46" t="s">
        <v>211</v>
      </c>
      <c r="B8" s="59" t="s">
        <v>212</v>
      </c>
      <c r="C8" s="99">
        <v>1.1000000000000001</v>
      </c>
      <c r="D8" s="99">
        <v>1.1000000000000001</v>
      </c>
    </row>
    <row r="9" spans="1:4" ht="12.2" customHeight="1">
      <c r="A9" s="46" t="s">
        <v>159</v>
      </c>
      <c r="B9" s="59" t="s">
        <v>160</v>
      </c>
      <c r="C9" s="99">
        <v>0.95</v>
      </c>
      <c r="D9" s="99">
        <v>0.95</v>
      </c>
    </row>
    <row r="10" spans="1:4" ht="12.2" customHeight="1">
      <c r="A10" s="46" t="s">
        <v>149</v>
      </c>
      <c r="B10" s="59" t="s">
        <v>150</v>
      </c>
      <c r="C10" s="47">
        <v>2.2000000000000002</v>
      </c>
      <c r="D10" s="47">
        <v>2.2000000000000002</v>
      </c>
    </row>
    <row r="11" spans="1:4" ht="12.2" customHeight="1">
      <c r="A11" s="236" t="s">
        <v>93</v>
      </c>
      <c r="B11" s="237"/>
      <c r="C11" s="237"/>
      <c r="D11" s="238"/>
    </row>
    <row r="12" spans="1:4" ht="12.2" customHeight="1">
      <c r="A12" s="46" t="s">
        <v>235</v>
      </c>
      <c r="B12" s="59" t="s">
        <v>236</v>
      </c>
      <c r="C12" s="82">
        <v>0.89</v>
      </c>
      <c r="D12" s="82">
        <v>0.89</v>
      </c>
    </row>
    <row r="13" spans="1:4" ht="12.2" customHeight="1">
      <c r="A13" s="46" t="s">
        <v>173</v>
      </c>
      <c r="B13" s="59" t="s">
        <v>174</v>
      </c>
      <c r="C13" s="77">
        <v>0.44</v>
      </c>
      <c r="D13" s="77">
        <v>0.44</v>
      </c>
    </row>
    <row r="14" spans="1:4" ht="12.2" customHeight="1">
      <c r="A14" s="46" t="s">
        <v>261</v>
      </c>
      <c r="B14" s="59" t="s">
        <v>262</v>
      </c>
      <c r="C14" s="77">
        <v>0.78</v>
      </c>
      <c r="D14" s="77">
        <v>0.78</v>
      </c>
    </row>
    <row r="15" spans="1:4" ht="12.2" customHeight="1">
      <c r="A15" s="236" t="s">
        <v>82</v>
      </c>
      <c r="B15" s="237"/>
      <c r="C15" s="237"/>
      <c r="D15" s="238"/>
    </row>
    <row r="16" spans="1:4" ht="12.2" customHeight="1">
      <c r="A16" s="46" t="s">
        <v>95</v>
      </c>
      <c r="B16" s="59" t="s">
        <v>94</v>
      </c>
      <c r="C16" s="77">
        <v>7</v>
      </c>
      <c r="D16" s="99">
        <v>7</v>
      </c>
    </row>
    <row r="17" spans="1:4" ht="12.2" customHeight="1">
      <c r="A17" s="46" t="s">
        <v>153</v>
      </c>
      <c r="B17" s="59" t="s">
        <v>154</v>
      </c>
      <c r="C17" s="77">
        <v>0.65</v>
      </c>
      <c r="D17" s="77">
        <v>0.65</v>
      </c>
    </row>
    <row r="18" spans="1:4" ht="12.2" customHeight="1">
      <c r="A18" s="236" t="s">
        <v>83</v>
      </c>
      <c r="B18" s="237"/>
      <c r="C18" s="237"/>
      <c r="D18" s="238"/>
    </row>
    <row r="19" spans="1:4" ht="12.2" customHeight="1">
      <c r="A19" s="46" t="s">
        <v>288</v>
      </c>
      <c r="B19" s="59" t="s">
        <v>287</v>
      </c>
      <c r="C19" s="77">
        <v>2.4</v>
      </c>
      <c r="D19" s="77">
        <v>2.4</v>
      </c>
    </row>
    <row r="20" spans="1:4" ht="12.2" customHeight="1">
      <c r="A20" s="46" t="s">
        <v>96</v>
      </c>
      <c r="B20" s="59" t="s">
        <v>97</v>
      </c>
      <c r="C20" s="99">
        <v>5.47</v>
      </c>
      <c r="D20" s="99">
        <v>5.6</v>
      </c>
    </row>
    <row r="21" spans="1:4" ht="12.2" customHeight="1">
      <c r="A21" s="46" t="s">
        <v>157</v>
      </c>
      <c r="B21" s="59" t="s">
        <v>158</v>
      </c>
      <c r="C21" s="77">
        <v>1.18</v>
      </c>
      <c r="D21" s="77">
        <v>1.18</v>
      </c>
    </row>
    <row r="22" spans="1:4" ht="12.2" customHeight="1">
      <c r="A22" s="46" t="s">
        <v>163</v>
      </c>
      <c r="B22" s="59" t="s">
        <v>164</v>
      </c>
      <c r="C22" s="77">
        <v>2.85</v>
      </c>
      <c r="D22" s="77">
        <v>2.84</v>
      </c>
    </row>
    <row r="23" spans="1:4" ht="12.2" customHeight="1">
      <c r="A23" s="46" t="s">
        <v>253</v>
      </c>
      <c r="B23" s="59" t="s">
        <v>254</v>
      </c>
      <c r="C23" s="77">
        <v>22.5</v>
      </c>
      <c r="D23" s="77">
        <v>22.5</v>
      </c>
    </row>
    <row r="24" spans="1:4" ht="12.2" customHeight="1">
      <c r="A24" s="46" t="s">
        <v>145</v>
      </c>
      <c r="B24" s="59" t="s">
        <v>122</v>
      </c>
      <c r="C24" s="77">
        <v>2.4</v>
      </c>
      <c r="D24" s="77">
        <v>2.4</v>
      </c>
    </row>
    <row r="25" spans="1:4" ht="12.2" customHeight="1">
      <c r="A25" s="46" t="s">
        <v>110</v>
      </c>
      <c r="B25" s="59" t="s">
        <v>111</v>
      </c>
      <c r="C25" s="77">
        <v>1.99</v>
      </c>
      <c r="D25" s="99">
        <v>1.99</v>
      </c>
    </row>
    <row r="26" spans="1:4" ht="12.2" customHeight="1">
      <c r="A26" s="229" t="s">
        <v>31</v>
      </c>
      <c r="B26" s="230" t="s">
        <v>31</v>
      </c>
      <c r="C26" s="230"/>
      <c r="D26" s="231"/>
    </row>
    <row r="27" spans="1:4" ht="12.2" customHeight="1">
      <c r="A27" s="46" t="s">
        <v>279</v>
      </c>
      <c r="B27" s="59" t="s">
        <v>280</v>
      </c>
      <c r="C27" s="99">
        <v>14.5</v>
      </c>
      <c r="D27" s="99">
        <v>14.5</v>
      </c>
    </row>
    <row r="28" spans="1:4" ht="12.2" customHeight="1">
      <c r="A28" s="46" t="s">
        <v>204</v>
      </c>
      <c r="B28" s="59" t="s">
        <v>205</v>
      </c>
      <c r="C28" s="99">
        <v>107</v>
      </c>
      <c r="D28" s="99">
        <v>107</v>
      </c>
    </row>
    <row r="29" spans="1:4" ht="12.2" customHeight="1">
      <c r="A29" s="46" t="s">
        <v>272</v>
      </c>
      <c r="B29" s="59" t="s">
        <v>271</v>
      </c>
      <c r="C29" s="99">
        <v>9</v>
      </c>
      <c r="D29" s="99">
        <v>9</v>
      </c>
    </row>
    <row r="30" spans="1:4" ht="12.2" customHeight="1">
      <c r="A30" s="233" t="s">
        <v>84</v>
      </c>
      <c r="B30" s="234"/>
      <c r="C30" s="234"/>
      <c r="D30" s="235"/>
    </row>
    <row r="31" spans="1:4" ht="12.2" customHeight="1">
      <c r="A31" s="46" t="s">
        <v>86</v>
      </c>
      <c r="B31" s="59" t="s">
        <v>43</v>
      </c>
      <c r="C31" s="77">
        <v>0.36</v>
      </c>
      <c r="D31" s="77">
        <v>0.36</v>
      </c>
    </row>
    <row r="32" spans="1:4" ht="12.2" customHeight="1">
      <c r="A32" s="46" t="s">
        <v>263</v>
      </c>
      <c r="B32" s="59" t="s">
        <v>264</v>
      </c>
      <c r="C32" s="77">
        <v>5.99</v>
      </c>
      <c r="D32" s="77">
        <v>5.99</v>
      </c>
    </row>
    <row r="33" spans="1:4" ht="12.2" customHeight="1">
      <c r="A33" s="46" t="s">
        <v>190</v>
      </c>
      <c r="B33" s="59" t="s">
        <v>191</v>
      </c>
      <c r="C33" s="99">
        <v>11</v>
      </c>
      <c r="D33" s="99">
        <v>11</v>
      </c>
    </row>
    <row r="34" spans="1:4" ht="12.2" customHeight="1">
      <c r="A34" s="46" t="s">
        <v>167</v>
      </c>
      <c r="B34" s="59" t="s">
        <v>168</v>
      </c>
      <c r="C34" s="99">
        <v>2.11</v>
      </c>
      <c r="D34" s="99">
        <v>2.11</v>
      </c>
    </row>
    <row r="35" spans="1:4" ht="12.2" customHeight="1">
      <c r="A35" s="73" t="s">
        <v>41</v>
      </c>
      <c r="B35" s="73" t="s">
        <v>20</v>
      </c>
      <c r="C35" s="73" t="s">
        <v>92</v>
      </c>
      <c r="D35" s="73" t="s">
        <v>19</v>
      </c>
    </row>
    <row r="36" spans="1:4" ht="12.2" customHeight="1">
      <c r="A36" s="236" t="s">
        <v>29</v>
      </c>
      <c r="B36" s="237"/>
      <c r="C36" s="237"/>
      <c r="D36" s="238"/>
    </row>
    <row r="37" spans="1:4" ht="12.2" customHeight="1">
      <c r="A37" s="46" t="s">
        <v>136</v>
      </c>
      <c r="B37" s="59" t="s">
        <v>137</v>
      </c>
      <c r="C37" s="77">
        <v>0.1</v>
      </c>
      <c r="D37" s="77">
        <v>0.1</v>
      </c>
    </row>
    <row r="38" spans="1:4" ht="12.2" customHeight="1">
      <c r="A38" s="46" t="s">
        <v>296</v>
      </c>
      <c r="B38" s="59" t="s">
        <v>297</v>
      </c>
      <c r="C38" s="99">
        <v>0.05</v>
      </c>
      <c r="D38" s="99">
        <v>0.05</v>
      </c>
    </row>
    <row r="39" spans="1:4" ht="12.2" customHeight="1">
      <c r="A39" s="105" t="s">
        <v>259</v>
      </c>
      <c r="B39" s="106" t="s">
        <v>260</v>
      </c>
      <c r="C39" s="99">
        <v>1.05</v>
      </c>
      <c r="D39" s="99">
        <v>1.05</v>
      </c>
    </row>
    <row r="40" spans="1:4" ht="12.2" customHeight="1">
      <c r="A40" s="105" t="s">
        <v>251</v>
      </c>
      <c r="B40" s="106" t="s">
        <v>252</v>
      </c>
      <c r="C40" s="99">
        <v>0.09</v>
      </c>
      <c r="D40" s="99">
        <v>0.09</v>
      </c>
    </row>
    <row r="41" spans="1:4" ht="12.2" customHeight="1">
      <c r="A41" s="46" t="s">
        <v>237</v>
      </c>
      <c r="B41" s="59" t="s">
        <v>238</v>
      </c>
      <c r="C41" s="82">
        <v>0.85</v>
      </c>
      <c r="D41" s="77">
        <v>0.85</v>
      </c>
    </row>
    <row r="42" spans="1:4" ht="12.2" customHeight="1">
      <c r="A42" s="46" t="s">
        <v>121</v>
      </c>
      <c r="B42" s="59" t="s">
        <v>120</v>
      </c>
      <c r="C42" s="82">
        <v>1</v>
      </c>
      <c r="D42" s="82">
        <v>1</v>
      </c>
    </row>
    <row r="43" spans="1:4" ht="12.2" customHeight="1">
      <c r="A43" s="46" t="s">
        <v>225</v>
      </c>
      <c r="B43" s="59" t="s">
        <v>226</v>
      </c>
      <c r="C43" s="82">
        <v>1</v>
      </c>
      <c r="D43" s="90">
        <v>1</v>
      </c>
    </row>
    <row r="44" spans="1:4" ht="12.2" customHeight="1">
      <c r="A44" s="85" t="s">
        <v>206</v>
      </c>
      <c r="B44" s="86" t="s">
        <v>207</v>
      </c>
      <c r="C44" s="82">
        <v>1</v>
      </c>
      <c r="D44" s="82">
        <v>1</v>
      </c>
    </row>
    <row r="45" spans="1:4" ht="12.2" customHeight="1">
      <c r="A45" s="46" t="s">
        <v>176</v>
      </c>
      <c r="B45" s="59" t="s">
        <v>177</v>
      </c>
      <c r="C45" s="82">
        <v>0.75</v>
      </c>
      <c r="D45" s="82">
        <v>0.75</v>
      </c>
    </row>
    <row r="46" spans="1:4" ht="12.2" customHeight="1">
      <c r="A46" s="46" t="s">
        <v>140</v>
      </c>
      <c r="B46" s="59" t="s">
        <v>141</v>
      </c>
      <c r="C46" s="82">
        <v>1</v>
      </c>
      <c r="D46" s="82">
        <v>1</v>
      </c>
    </row>
    <row r="47" spans="1:4" ht="12.2" customHeight="1">
      <c r="A47" s="46" t="s">
        <v>98</v>
      </c>
      <c r="B47" s="59" t="s">
        <v>99</v>
      </c>
      <c r="C47" s="82">
        <v>0.94</v>
      </c>
      <c r="D47" s="82">
        <v>0.94</v>
      </c>
    </row>
    <row r="48" spans="1:4" ht="12.2" customHeight="1">
      <c r="A48" s="83" t="s">
        <v>198</v>
      </c>
      <c r="B48" s="84" t="s">
        <v>199</v>
      </c>
      <c r="C48" s="82">
        <v>1</v>
      </c>
      <c r="D48" s="82">
        <v>1</v>
      </c>
    </row>
    <row r="49" spans="1:4" ht="12.2" customHeight="1">
      <c r="A49" s="236" t="s">
        <v>93</v>
      </c>
      <c r="B49" s="237"/>
      <c r="C49" s="237"/>
      <c r="D49" s="238"/>
    </row>
    <row r="50" spans="1:4" ht="12.2" customHeight="1">
      <c r="A50" s="46" t="s">
        <v>215</v>
      </c>
      <c r="B50" s="59" t="s">
        <v>216</v>
      </c>
      <c r="C50" s="82">
        <v>0.8</v>
      </c>
      <c r="D50" s="82">
        <v>0.8</v>
      </c>
    </row>
    <row r="51" spans="1:4" ht="12.2" customHeight="1">
      <c r="A51" s="46" t="s">
        <v>219</v>
      </c>
      <c r="B51" s="59" t="s">
        <v>220</v>
      </c>
      <c r="C51" s="82">
        <v>5.0999999999999996</v>
      </c>
      <c r="D51" s="82">
        <v>5.0999999999999996</v>
      </c>
    </row>
    <row r="52" spans="1:4" ht="12.2" customHeight="1">
      <c r="A52" s="236" t="s">
        <v>82</v>
      </c>
      <c r="B52" s="237"/>
      <c r="C52" s="237"/>
      <c r="D52" s="238"/>
    </row>
    <row r="53" spans="1:4" ht="12.2" customHeight="1">
      <c r="A53" s="105" t="s">
        <v>304</v>
      </c>
      <c r="B53" s="106" t="s">
        <v>305</v>
      </c>
      <c r="C53" s="99">
        <v>1</v>
      </c>
      <c r="D53" s="99">
        <v>1</v>
      </c>
    </row>
    <row r="54" spans="1:4" ht="12.2" customHeight="1">
      <c r="A54" s="236" t="s">
        <v>148</v>
      </c>
      <c r="B54" s="237"/>
      <c r="C54" s="237"/>
      <c r="D54" s="238"/>
    </row>
    <row r="55" spans="1:4" ht="12.2" customHeight="1">
      <c r="A55" s="46" t="s">
        <v>240</v>
      </c>
      <c r="B55" s="59" t="s">
        <v>239</v>
      </c>
      <c r="C55" s="77">
        <v>0.69</v>
      </c>
      <c r="D55" s="77">
        <v>0.69</v>
      </c>
    </row>
    <row r="56" spans="1:4" ht="12.2" customHeight="1">
      <c r="A56" s="46" t="s">
        <v>147</v>
      </c>
      <c r="B56" s="59" t="s">
        <v>146</v>
      </c>
      <c r="C56" s="99">
        <v>0.69</v>
      </c>
      <c r="D56" s="99">
        <v>0.69</v>
      </c>
    </row>
    <row r="57" spans="1:4" ht="12.2" customHeight="1">
      <c r="A57" s="236" t="s">
        <v>83</v>
      </c>
      <c r="B57" s="237"/>
      <c r="C57" s="237"/>
      <c r="D57" s="238"/>
    </row>
    <row r="58" spans="1:4" ht="12.2" customHeight="1">
      <c r="A58" s="105" t="s">
        <v>284</v>
      </c>
      <c r="B58" s="106" t="s">
        <v>283</v>
      </c>
      <c r="C58" s="99">
        <v>100</v>
      </c>
      <c r="D58" s="99">
        <v>100</v>
      </c>
    </row>
    <row r="59" spans="1:4" ht="12.2" customHeight="1">
      <c r="A59" s="105" t="s">
        <v>246</v>
      </c>
      <c r="B59" s="106" t="s">
        <v>245</v>
      </c>
      <c r="C59" s="99">
        <v>2.86</v>
      </c>
      <c r="D59" s="99">
        <v>2.86</v>
      </c>
    </row>
    <row r="60" spans="1:4" ht="12.2" customHeight="1">
      <c r="A60" s="229" t="s">
        <v>31</v>
      </c>
      <c r="B60" s="230" t="s">
        <v>31</v>
      </c>
      <c r="C60" s="230"/>
      <c r="D60" s="231"/>
    </row>
    <row r="61" spans="1:4" ht="12.2" customHeight="1">
      <c r="A61" s="46" t="s">
        <v>281</v>
      </c>
      <c r="B61" s="59" t="s">
        <v>282</v>
      </c>
      <c r="C61" s="99">
        <v>27.28</v>
      </c>
      <c r="D61" s="99">
        <v>27.28</v>
      </c>
    </row>
    <row r="62" spans="1:4" ht="12.2" customHeight="1">
      <c r="A62" s="73" t="s">
        <v>41</v>
      </c>
      <c r="B62" s="73" t="s">
        <v>20</v>
      </c>
      <c r="C62" s="73" t="s">
        <v>92</v>
      </c>
      <c r="D62" s="73" t="s">
        <v>19</v>
      </c>
    </row>
    <row r="63" spans="1:4" ht="12.2" customHeight="1">
      <c r="A63" s="229" t="s">
        <v>82</v>
      </c>
      <c r="B63" s="230"/>
      <c r="C63" s="230"/>
      <c r="D63" s="231"/>
    </row>
    <row r="64" spans="1:4" ht="12.2" customHeight="1">
      <c r="A64" s="93" t="s">
        <v>85</v>
      </c>
      <c r="B64" s="94" t="s">
        <v>42</v>
      </c>
      <c r="C64" s="90">
        <v>1.66</v>
      </c>
      <c r="D64" s="99">
        <v>1.66</v>
      </c>
    </row>
    <row r="65" spans="1:4" ht="12.2" customHeight="1">
      <c r="A65" s="229" t="s">
        <v>83</v>
      </c>
      <c r="B65" s="230"/>
      <c r="C65" s="230"/>
      <c r="D65" s="231"/>
    </row>
    <row r="66" spans="1:4" ht="12.2" customHeight="1">
      <c r="A66" s="93" t="s">
        <v>142</v>
      </c>
      <c r="B66" s="94" t="s">
        <v>143</v>
      </c>
      <c r="C66" s="99">
        <v>1.5</v>
      </c>
      <c r="D66" s="99">
        <v>1.48</v>
      </c>
    </row>
    <row r="67" spans="1:4" ht="12.2" customHeight="1">
      <c r="A67" s="93" t="s">
        <v>100</v>
      </c>
      <c r="B67" s="94" t="s">
        <v>101</v>
      </c>
      <c r="C67" s="99">
        <v>1.63</v>
      </c>
      <c r="D67" s="99">
        <v>1.63</v>
      </c>
    </row>
    <row r="68" spans="1:4" ht="12.2" customHeight="1">
      <c r="A68" s="229" t="s">
        <v>31</v>
      </c>
      <c r="B68" s="230" t="s">
        <v>31</v>
      </c>
      <c r="C68" s="230"/>
      <c r="D68" s="231"/>
    </row>
    <row r="69" spans="1:4" ht="12.2" customHeight="1">
      <c r="A69" s="93" t="s">
        <v>217</v>
      </c>
      <c r="B69" s="94" t="s">
        <v>218</v>
      </c>
      <c r="C69" s="99">
        <v>18.55</v>
      </c>
      <c r="D69" s="99">
        <v>18.55</v>
      </c>
    </row>
    <row r="70" spans="1:4" ht="12.2" customHeight="1">
      <c r="A70" s="93" t="s">
        <v>285</v>
      </c>
      <c r="B70" s="94" t="s">
        <v>286</v>
      </c>
      <c r="C70" s="99">
        <v>23</v>
      </c>
      <c r="D70" s="99">
        <v>23</v>
      </c>
    </row>
  </sheetData>
  <mergeCells count="16">
    <mergeCell ref="A68:D68"/>
    <mergeCell ref="A1:D1"/>
    <mergeCell ref="A3:D3"/>
    <mergeCell ref="A30:D30"/>
    <mergeCell ref="A36:D36"/>
    <mergeCell ref="A18:D18"/>
    <mergeCell ref="A15:D15"/>
    <mergeCell ref="A65:D65"/>
    <mergeCell ref="A54:D54"/>
    <mergeCell ref="A57:D57"/>
    <mergeCell ref="A11:D11"/>
    <mergeCell ref="A49:D49"/>
    <mergeCell ref="A52:D52"/>
    <mergeCell ref="A26:D26"/>
    <mergeCell ref="A63:D63"/>
    <mergeCell ref="A60:D6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42"/>
  <sheetViews>
    <sheetView topLeftCell="A7" workbookViewId="0">
      <selection activeCell="H26" sqref="H26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42" t="s">
        <v>0</v>
      </c>
      <c r="C1" s="242"/>
      <c r="D1" s="242"/>
      <c r="E1" s="242"/>
      <c r="F1" s="129"/>
      <c r="H1" s="130"/>
      <c r="I1" s="130"/>
    </row>
    <row r="2" spans="1:9" ht="18">
      <c r="B2" s="242" t="s">
        <v>316</v>
      </c>
      <c r="C2" s="242"/>
      <c r="D2" s="242"/>
      <c r="E2" s="242"/>
      <c r="F2" s="242"/>
      <c r="H2" s="130"/>
      <c r="I2" s="130"/>
    </row>
    <row r="3" spans="1:9" ht="18">
      <c r="B3" s="128" t="s">
        <v>317</v>
      </c>
      <c r="C3" s="131"/>
      <c r="D3" s="132"/>
      <c r="E3" s="129"/>
      <c r="F3" s="129"/>
      <c r="H3" s="130"/>
      <c r="I3" s="130"/>
    </row>
    <row r="4" spans="1:9" ht="18">
      <c r="B4" s="128"/>
      <c r="C4" s="131"/>
      <c r="D4" s="132"/>
      <c r="E4" s="129"/>
      <c r="F4" s="129"/>
      <c r="H4" s="130"/>
      <c r="I4" s="130"/>
    </row>
    <row r="5" spans="1:9" ht="18">
      <c r="B5" s="128"/>
      <c r="C5" s="131"/>
      <c r="D5" s="132"/>
      <c r="E5" s="129"/>
      <c r="F5" s="129"/>
      <c r="H5" s="130"/>
      <c r="I5" s="130"/>
    </row>
    <row r="6" spans="1:9" ht="21.95" customHeight="1">
      <c r="B6" s="243" t="s">
        <v>318</v>
      </c>
      <c r="C6" s="244"/>
      <c r="D6" s="244"/>
      <c r="E6" s="133"/>
      <c r="F6" s="133"/>
      <c r="H6" s="130"/>
      <c r="I6" s="130"/>
    </row>
    <row r="7" spans="1:9" ht="21.95" customHeight="1">
      <c r="B7" s="134" t="s">
        <v>41</v>
      </c>
      <c r="C7" s="135" t="s">
        <v>20</v>
      </c>
      <c r="D7" s="136" t="s">
        <v>319</v>
      </c>
      <c r="E7" s="137" t="s">
        <v>320</v>
      </c>
      <c r="F7" s="137" t="s">
        <v>321</v>
      </c>
      <c r="H7" s="130"/>
      <c r="I7" s="130"/>
    </row>
    <row r="8" spans="1:9" ht="21.95" customHeight="1">
      <c r="B8" s="239" t="s">
        <v>29</v>
      </c>
      <c r="C8" s="240"/>
      <c r="D8" s="240"/>
      <c r="E8" s="240"/>
      <c r="F8" s="241"/>
    </row>
    <row r="9" spans="1:9" ht="21.95" customHeight="1">
      <c r="A9" s="109"/>
      <c r="B9" s="138" t="s">
        <v>322</v>
      </c>
      <c r="C9" s="138" t="s">
        <v>113</v>
      </c>
      <c r="D9" s="139">
        <v>2</v>
      </c>
      <c r="E9" s="140">
        <v>1505000</v>
      </c>
      <c r="F9" s="140">
        <v>978300</v>
      </c>
    </row>
    <row r="10" spans="1:9" ht="21.95" customHeight="1">
      <c r="A10" s="109"/>
      <c r="B10" s="138" t="s">
        <v>323</v>
      </c>
      <c r="C10" s="138" t="s">
        <v>250</v>
      </c>
      <c r="D10" s="139">
        <v>23</v>
      </c>
      <c r="E10" s="140">
        <v>971790</v>
      </c>
      <c r="F10" s="140">
        <v>2915370</v>
      </c>
    </row>
    <row r="11" spans="1:9" ht="21.95" customHeight="1">
      <c r="A11" s="109"/>
      <c r="B11" s="138" t="s">
        <v>151</v>
      </c>
      <c r="C11" s="138" t="s">
        <v>152</v>
      </c>
      <c r="D11" s="139">
        <v>41</v>
      </c>
      <c r="E11" s="140">
        <v>39749700</v>
      </c>
      <c r="F11" s="140">
        <v>13147401</v>
      </c>
    </row>
    <row r="12" spans="1:9" ht="21.95" customHeight="1">
      <c r="A12" s="109"/>
      <c r="B12" s="138" t="s">
        <v>324</v>
      </c>
      <c r="C12" s="138" t="s">
        <v>234</v>
      </c>
      <c r="D12" s="139">
        <v>7</v>
      </c>
      <c r="E12" s="140">
        <v>50713484</v>
      </c>
      <c r="F12" s="140">
        <v>97369889.280000001</v>
      </c>
    </row>
    <row r="13" spans="1:9" ht="21.95" customHeight="1">
      <c r="A13" s="109"/>
      <c r="B13" s="141" t="s">
        <v>325</v>
      </c>
      <c r="C13" s="142"/>
      <c r="D13" s="139">
        <f>SUM(D9:D12)</f>
        <v>73</v>
      </c>
      <c r="E13" s="140">
        <f>SUM(E9:E12)</f>
        <v>92939974</v>
      </c>
      <c r="F13" s="140">
        <f>SUM(F9:F12)</f>
        <v>114410960.28</v>
      </c>
    </row>
    <row r="14" spans="1:9" ht="21.95" customHeight="1">
      <c r="A14" s="109"/>
      <c r="B14" s="245" t="s">
        <v>40</v>
      </c>
      <c r="C14" s="246"/>
      <c r="D14" s="139">
        <f>D13</f>
        <v>73</v>
      </c>
      <c r="E14" s="140">
        <f>E13</f>
        <v>92939974</v>
      </c>
      <c r="F14" s="140">
        <f>F13</f>
        <v>114410960.28</v>
      </c>
    </row>
    <row r="15" spans="1:9" ht="21.95" customHeight="1">
      <c r="A15" s="109"/>
      <c r="B15" s="143"/>
      <c r="C15" s="143"/>
      <c r="D15" s="144"/>
      <c r="E15" s="145"/>
      <c r="F15" s="145"/>
    </row>
    <row r="16" spans="1:9" ht="21.95" customHeight="1">
      <c r="A16" s="109"/>
      <c r="B16" s="109"/>
      <c r="D16" s="146"/>
      <c r="E16" s="147"/>
      <c r="F16" s="147"/>
    </row>
    <row r="17" spans="1:6" ht="21.95" customHeight="1">
      <c r="A17" s="109"/>
      <c r="B17" s="148" t="s">
        <v>326</v>
      </c>
      <c r="C17" s="149"/>
      <c r="D17" s="150"/>
      <c r="E17" s="151"/>
      <c r="F17" s="152"/>
    </row>
    <row r="18" spans="1:6" ht="21.95" customHeight="1">
      <c r="A18" s="109"/>
      <c r="B18" s="153" t="s">
        <v>41</v>
      </c>
      <c r="C18" s="135" t="s">
        <v>20</v>
      </c>
      <c r="D18" s="154" t="s">
        <v>319</v>
      </c>
      <c r="E18" s="155" t="s">
        <v>320</v>
      </c>
      <c r="F18" s="155" t="s">
        <v>321</v>
      </c>
    </row>
    <row r="19" spans="1:6" ht="21.95" customHeight="1">
      <c r="A19" s="109"/>
      <c r="B19" s="239" t="s">
        <v>29</v>
      </c>
      <c r="C19" s="240"/>
      <c r="D19" s="240"/>
      <c r="E19" s="240"/>
      <c r="F19" s="241"/>
    </row>
    <row r="20" spans="1:6" ht="21.95" customHeight="1">
      <c r="A20" s="156"/>
      <c r="B20" s="157" t="s">
        <v>327</v>
      </c>
      <c r="C20" s="157" t="s">
        <v>248</v>
      </c>
      <c r="D20" s="139">
        <v>60</v>
      </c>
      <c r="E20" s="140">
        <v>26855402</v>
      </c>
      <c r="F20" s="140">
        <v>106127937.06999999</v>
      </c>
    </row>
    <row r="21" spans="1:6" ht="21.95" customHeight="1">
      <c r="A21" s="156"/>
      <c r="B21" s="158" t="s">
        <v>325</v>
      </c>
      <c r="C21" s="159"/>
      <c r="D21" s="139">
        <f>SUM(D20)</f>
        <v>60</v>
      </c>
      <c r="E21" s="140">
        <f>SUM(E20)</f>
        <v>26855402</v>
      </c>
      <c r="F21" s="140">
        <f>SUM(F20)</f>
        <v>106127937.06999999</v>
      </c>
    </row>
    <row r="22" spans="1:6" ht="21.95" customHeight="1">
      <c r="A22" s="156"/>
      <c r="B22" s="247" t="s">
        <v>30</v>
      </c>
      <c r="C22" s="248"/>
      <c r="D22" s="248"/>
      <c r="E22" s="248"/>
      <c r="F22" s="249"/>
    </row>
    <row r="23" spans="1:6" ht="21.95" customHeight="1">
      <c r="A23" s="156"/>
      <c r="B23" s="157" t="s">
        <v>328</v>
      </c>
      <c r="C23" s="157" t="s">
        <v>256</v>
      </c>
      <c r="D23" s="139">
        <v>19</v>
      </c>
      <c r="E23" s="140">
        <v>1750000</v>
      </c>
      <c r="F23" s="140">
        <v>28617724.640000001</v>
      </c>
    </row>
    <row r="24" spans="1:6" ht="21.95" customHeight="1">
      <c r="A24" s="156"/>
      <c r="B24" s="158" t="s">
        <v>329</v>
      </c>
      <c r="C24" s="159"/>
      <c r="D24" s="139">
        <f>SUM(D23)</f>
        <v>19</v>
      </c>
      <c r="E24" s="140">
        <f>SUM(E23)</f>
        <v>1750000</v>
      </c>
      <c r="F24" s="140">
        <f>SUM(F23)</f>
        <v>28617724.640000001</v>
      </c>
    </row>
    <row r="25" spans="1:6" ht="21.95" customHeight="1">
      <c r="A25" s="156"/>
      <c r="B25" s="250" t="s">
        <v>40</v>
      </c>
      <c r="C25" s="251"/>
      <c r="D25" s="139">
        <f>D21+D24</f>
        <v>79</v>
      </c>
      <c r="E25" s="140">
        <f>E21+E24</f>
        <v>28605402</v>
      </c>
      <c r="F25" s="140">
        <f>F21+F24</f>
        <v>134745661.70999998</v>
      </c>
    </row>
    <row r="26" spans="1:6" ht="21.95" customHeight="1">
      <c r="A26" s="156"/>
      <c r="B26" s="156"/>
      <c r="C26" s="156"/>
      <c r="D26" s="146"/>
      <c r="E26" s="147"/>
      <c r="F26" s="147"/>
    </row>
    <row r="27" spans="1:6" ht="21.95" customHeight="1">
      <c r="A27" s="156"/>
      <c r="B27" s="252" t="s">
        <v>330</v>
      </c>
      <c r="C27" s="252"/>
      <c r="D27" s="252"/>
      <c r="E27" s="252"/>
      <c r="F27" s="252"/>
    </row>
    <row r="28" spans="1:6" ht="21.95" customHeight="1">
      <c r="A28" s="160"/>
      <c r="B28" s="161" t="s">
        <v>41</v>
      </c>
      <c r="C28" s="162" t="s">
        <v>20</v>
      </c>
      <c r="D28" s="163" t="s">
        <v>331</v>
      </c>
      <c r="E28" s="164" t="s">
        <v>332</v>
      </c>
      <c r="F28" s="164" t="s">
        <v>333</v>
      </c>
    </row>
    <row r="29" spans="1:6" ht="21.95" customHeight="1">
      <c r="A29" s="109"/>
      <c r="B29" s="239" t="s">
        <v>29</v>
      </c>
      <c r="C29" s="240"/>
      <c r="D29" s="240"/>
      <c r="E29" s="240"/>
      <c r="F29" s="241"/>
    </row>
    <row r="30" spans="1:6" s="166" customFormat="1" ht="21.95" customHeight="1">
      <c r="A30" s="165"/>
      <c r="B30" s="157" t="s">
        <v>193</v>
      </c>
      <c r="C30" s="157" t="s">
        <v>192</v>
      </c>
      <c r="D30" s="139">
        <v>2</v>
      </c>
      <c r="E30" s="140">
        <v>411404</v>
      </c>
      <c r="F30" s="140">
        <v>90508.88</v>
      </c>
    </row>
    <row r="31" spans="1:6" s="166" customFormat="1" ht="21.95" customHeight="1">
      <c r="A31" s="165"/>
      <c r="B31" s="167" t="s">
        <v>169</v>
      </c>
      <c r="C31" s="167" t="s">
        <v>170</v>
      </c>
      <c r="D31" s="139">
        <v>1</v>
      </c>
      <c r="E31" s="140">
        <v>800000</v>
      </c>
      <c r="F31" s="140">
        <v>432000</v>
      </c>
    </row>
    <row r="32" spans="1:6" ht="21.95" customHeight="1">
      <c r="A32" s="156"/>
      <c r="B32" s="157" t="s">
        <v>325</v>
      </c>
      <c r="C32" s="157"/>
      <c r="D32" s="139">
        <f>SUM(D30:D31)</f>
        <v>3</v>
      </c>
      <c r="E32" s="140">
        <f>SUM(E30:E31)</f>
        <v>1211404</v>
      </c>
      <c r="F32" s="140">
        <f>SUM(F30:F31)</f>
        <v>522508.88</v>
      </c>
    </row>
    <row r="33" spans="1:6" ht="21.95" customHeight="1">
      <c r="A33" s="156"/>
      <c r="B33" s="250" t="s">
        <v>40</v>
      </c>
      <c r="C33" s="251"/>
      <c r="D33" s="139">
        <f>D32</f>
        <v>3</v>
      </c>
      <c r="E33" s="140">
        <f>E32</f>
        <v>1211404</v>
      </c>
      <c r="F33" s="140">
        <f>F32</f>
        <v>522508.88</v>
      </c>
    </row>
    <row r="34" spans="1:6" ht="21.95" customHeight="1">
      <c r="A34" s="156"/>
      <c r="B34" s="156"/>
      <c r="C34" s="156"/>
      <c r="D34" s="146"/>
      <c r="E34" s="147"/>
      <c r="F34" s="147"/>
    </row>
    <row r="35" spans="1:6" ht="21.95" customHeight="1">
      <c r="A35" s="168"/>
      <c r="B35" s="168"/>
      <c r="C35" s="156"/>
    </row>
    <row r="36" spans="1:6" ht="21.95" customHeight="1">
      <c r="A36" s="168"/>
      <c r="B36" s="253" t="s">
        <v>334</v>
      </c>
      <c r="C36" s="253"/>
      <c r="D36" s="253"/>
      <c r="E36" s="253"/>
      <c r="F36" s="253"/>
    </row>
    <row r="37" spans="1:6" ht="21.95" customHeight="1">
      <c r="A37" s="168"/>
      <c r="B37" s="161" t="s">
        <v>41</v>
      </c>
      <c r="C37" s="162" t="s">
        <v>20</v>
      </c>
      <c r="D37" s="163" t="s">
        <v>319</v>
      </c>
      <c r="E37" s="164" t="s">
        <v>320</v>
      </c>
      <c r="F37" s="164" t="s">
        <v>321</v>
      </c>
    </row>
    <row r="38" spans="1:6" ht="21.95" customHeight="1">
      <c r="A38" s="156"/>
      <c r="B38" s="247" t="s">
        <v>335</v>
      </c>
      <c r="C38" s="248"/>
      <c r="D38" s="248"/>
      <c r="E38" s="248"/>
      <c r="F38" s="249"/>
    </row>
    <row r="39" spans="1:6" ht="21.95" customHeight="1">
      <c r="A39" s="156"/>
      <c r="B39" s="169" t="s">
        <v>38</v>
      </c>
      <c r="C39" s="158" t="s">
        <v>39</v>
      </c>
      <c r="D39" s="139">
        <v>5</v>
      </c>
      <c r="E39" s="157">
        <v>1250000</v>
      </c>
      <c r="F39" s="157">
        <v>1637500</v>
      </c>
    </row>
    <row r="40" spans="1:6" ht="21.95" customHeight="1">
      <c r="A40" s="156"/>
      <c r="B40" s="250" t="s">
        <v>336</v>
      </c>
      <c r="C40" s="251"/>
      <c r="D40" s="139">
        <f>SUM(D39)</f>
        <v>5</v>
      </c>
      <c r="E40" s="157">
        <f>SUM(E39)</f>
        <v>1250000</v>
      </c>
      <c r="F40" s="157">
        <f>SUM(F39)</f>
        <v>1637500</v>
      </c>
    </row>
    <row r="41" spans="1:6" ht="21.95" customHeight="1">
      <c r="A41" s="168"/>
      <c r="B41" s="250" t="s">
        <v>40</v>
      </c>
      <c r="C41" s="251"/>
      <c r="D41" s="139">
        <f>D40</f>
        <v>5</v>
      </c>
      <c r="E41" s="157">
        <f>E40</f>
        <v>1250000</v>
      </c>
      <c r="F41" s="157">
        <f>F40</f>
        <v>1637500</v>
      </c>
    </row>
    <row r="42" spans="1:6">
      <c r="A42" s="168"/>
      <c r="B42" s="168"/>
      <c r="C42" s="156"/>
    </row>
  </sheetData>
  <mergeCells count="15">
    <mergeCell ref="B38:F38"/>
    <mergeCell ref="B40:C40"/>
    <mergeCell ref="B41:C41"/>
    <mergeCell ref="B29:F29"/>
    <mergeCell ref="B22:F22"/>
    <mergeCell ref="B25:C25"/>
    <mergeCell ref="B27:F27"/>
    <mergeCell ref="B33:C33"/>
    <mergeCell ref="B36:F36"/>
    <mergeCell ref="B19:F19"/>
    <mergeCell ref="B1:E1"/>
    <mergeCell ref="B2:F2"/>
    <mergeCell ref="B6:D6"/>
    <mergeCell ref="B8:F8"/>
    <mergeCell ref="B14:C14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zoomScale="120" zoomScaleNormal="120" workbookViewId="0">
      <selection activeCell="K18" sqref="K1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54" t="s">
        <v>0</v>
      </c>
      <c r="C1" s="255"/>
      <c r="D1" s="256"/>
      <c r="E1" s="6"/>
      <c r="F1" s="10"/>
      <c r="G1" s="10"/>
      <c r="H1" s="10"/>
      <c r="I1" s="10"/>
    </row>
    <row r="2" spans="2:9" ht="10.5" customHeight="1">
      <c r="B2" s="257"/>
      <c r="C2" s="258"/>
      <c r="D2" s="259"/>
      <c r="E2" s="6"/>
      <c r="F2" s="10"/>
      <c r="G2" s="10"/>
      <c r="H2" s="10"/>
      <c r="I2" s="10"/>
    </row>
    <row r="3" spans="2:9" ht="18" customHeight="1">
      <c r="B3" s="96" t="s">
        <v>308</v>
      </c>
      <c r="C3" s="6"/>
      <c r="D3" s="6"/>
      <c r="E3" s="6"/>
      <c r="F3" s="6"/>
      <c r="G3" s="6"/>
      <c r="H3" s="6"/>
      <c r="I3" s="6"/>
    </row>
    <row r="4" spans="2:9" ht="11.25" customHeight="1">
      <c r="B4" s="96"/>
      <c r="C4" s="6"/>
      <c r="D4" s="6"/>
      <c r="E4" s="6"/>
      <c r="F4" s="6"/>
      <c r="G4" s="6"/>
      <c r="H4" s="6"/>
      <c r="I4" s="6"/>
    </row>
    <row r="5" spans="2:9" ht="24" customHeight="1">
      <c r="B5" s="281" t="s">
        <v>310</v>
      </c>
      <c r="C5" s="282"/>
      <c r="D5" s="282"/>
      <c r="E5" s="282"/>
      <c r="F5" s="282"/>
      <c r="G5" s="282"/>
      <c r="H5" s="282"/>
      <c r="I5" s="283"/>
    </row>
    <row r="6" spans="2:9" ht="31.5" customHeight="1"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2:9" ht="18" customHeight="1">
      <c r="B7" s="284" t="s">
        <v>29</v>
      </c>
      <c r="C7" s="285"/>
      <c r="D7" s="285"/>
      <c r="E7" s="285"/>
      <c r="F7" s="285"/>
      <c r="G7" s="285"/>
      <c r="H7" s="285"/>
      <c r="I7" s="286"/>
    </row>
    <row r="8" spans="2:9" ht="19.5" customHeight="1">
      <c r="B8" s="119" t="s">
        <v>277</v>
      </c>
      <c r="C8" s="120" t="s">
        <v>278</v>
      </c>
      <c r="D8" s="121">
        <v>0.14000000000000001</v>
      </c>
      <c r="E8" s="121">
        <v>0.14000000000000001</v>
      </c>
      <c r="F8" s="121">
        <v>0.14000000000000001</v>
      </c>
      <c r="G8" s="104">
        <v>8</v>
      </c>
      <c r="H8" s="104">
        <v>19929000</v>
      </c>
      <c r="I8" s="104">
        <v>2790060</v>
      </c>
    </row>
    <row r="9" spans="2:9" ht="19.5" customHeight="1">
      <c r="B9" s="122" t="s">
        <v>300</v>
      </c>
      <c r="C9" s="269"/>
      <c r="D9" s="268"/>
      <c r="E9" s="268"/>
      <c r="F9" s="267"/>
      <c r="G9" s="123">
        <f>SUM(G8:G8)</f>
        <v>8</v>
      </c>
      <c r="H9" s="123">
        <f>SUM(H8:H8)</f>
        <v>19929000</v>
      </c>
      <c r="I9" s="123">
        <f>SUM(I8:I8)</f>
        <v>2790060</v>
      </c>
    </row>
    <row r="10" spans="2:9" ht="19.5" customHeight="1">
      <c r="B10" s="124" t="s">
        <v>301</v>
      </c>
      <c r="C10" s="302"/>
      <c r="D10" s="303"/>
      <c r="E10" s="303"/>
      <c r="F10" s="304"/>
      <c r="G10" s="125">
        <f>G9</f>
        <v>8</v>
      </c>
      <c r="H10" s="125">
        <f t="shared" ref="H10:I10" si="0">H9</f>
        <v>19929000</v>
      </c>
      <c r="I10" s="125">
        <f t="shared" si="0"/>
        <v>2790060</v>
      </c>
    </row>
    <row r="11" spans="2:9" ht="7.5" customHeight="1">
      <c r="B11" s="96"/>
      <c r="C11" s="6"/>
      <c r="D11" s="6"/>
      <c r="E11" s="6"/>
      <c r="F11" s="6"/>
      <c r="G11" s="6"/>
      <c r="H11" s="6"/>
      <c r="I11" s="6"/>
    </row>
    <row r="12" spans="2:9" ht="20.25" customHeight="1">
      <c r="B12" s="278" t="s">
        <v>115</v>
      </c>
      <c r="C12" s="279"/>
      <c r="D12" s="279"/>
      <c r="E12" s="279"/>
      <c r="F12" s="279"/>
      <c r="G12" s="279"/>
      <c r="H12" s="279"/>
      <c r="I12" s="279"/>
    </row>
    <row r="13" spans="2:9" ht="18" customHeight="1">
      <c r="B13" s="275" t="s">
        <v>15</v>
      </c>
      <c r="C13" s="276"/>
      <c r="D13" s="277"/>
      <c r="E13" s="275" t="s">
        <v>20</v>
      </c>
      <c r="F13" s="277"/>
      <c r="G13" s="280" t="s">
        <v>44</v>
      </c>
      <c r="H13" s="276"/>
      <c r="I13" s="277"/>
    </row>
    <row r="14" spans="2:9" ht="12.95" customHeight="1">
      <c r="B14" s="260" t="s">
        <v>29</v>
      </c>
      <c r="C14" s="261"/>
      <c r="D14" s="261"/>
      <c r="E14" s="261"/>
      <c r="F14" s="261"/>
      <c r="G14" s="261"/>
      <c r="H14" s="261"/>
      <c r="I14" s="262"/>
    </row>
    <row r="15" spans="2:9" ht="12.95" customHeight="1">
      <c r="B15" s="263" t="s">
        <v>298</v>
      </c>
      <c r="C15" s="264"/>
      <c r="D15" s="265"/>
      <c r="E15" s="266" t="s">
        <v>299</v>
      </c>
      <c r="F15" s="267"/>
      <c r="G15" s="266">
        <v>3</v>
      </c>
      <c r="H15" s="268"/>
      <c r="I15" s="267"/>
    </row>
    <row r="16" spans="2:9" ht="12.95" customHeight="1">
      <c r="B16" s="272" t="s">
        <v>229</v>
      </c>
      <c r="C16" s="273"/>
      <c r="D16" s="274"/>
      <c r="E16" s="269" t="s">
        <v>230</v>
      </c>
      <c r="F16" s="271"/>
      <c r="G16" s="269" t="s">
        <v>71</v>
      </c>
      <c r="H16" s="270"/>
      <c r="I16" s="271"/>
    </row>
    <row r="17" spans="2:9" ht="12.95" customHeight="1">
      <c r="B17" s="260" t="s">
        <v>83</v>
      </c>
      <c r="C17" s="261"/>
      <c r="D17" s="261"/>
      <c r="E17" s="261"/>
      <c r="F17" s="261"/>
      <c r="G17" s="261"/>
      <c r="H17" s="261"/>
      <c r="I17" s="262"/>
    </row>
    <row r="18" spans="2:9" ht="12.95" customHeight="1">
      <c r="B18" s="263" t="s">
        <v>231</v>
      </c>
      <c r="C18" s="264"/>
      <c r="D18" s="265"/>
      <c r="E18" s="266" t="s">
        <v>232</v>
      </c>
      <c r="F18" s="267"/>
      <c r="G18" s="266">
        <v>2.66</v>
      </c>
      <c r="H18" s="268"/>
      <c r="I18" s="267"/>
    </row>
    <row r="19" spans="2:9" ht="12.95" customHeight="1">
      <c r="B19" s="287" t="s">
        <v>72</v>
      </c>
      <c r="C19" s="288"/>
      <c r="D19" s="288"/>
      <c r="E19" s="288"/>
      <c r="F19" s="288"/>
      <c r="G19" s="288"/>
      <c r="H19" s="288"/>
      <c r="I19" s="289"/>
    </row>
    <row r="20" spans="2:9" ht="12.95" customHeight="1">
      <c r="B20" s="272" t="s">
        <v>104</v>
      </c>
      <c r="C20" s="264"/>
      <c r="D20" s="274"/>
      <c r="E20" s="269" t="s">
        <v>105</v>
      </c>
      <c r="F20" s="271"/>
      <c r="G20" s="269">
        <v>9.0500000000000007</v>
      </c>
      <c r="H20" s="268"/>
      <c r="I20" s="271"/>
    </row>
    <row r="21" spans="2:9" ht="12.95" customHeight="1">
      <c r="B21" s="272" t="s">
        <v>241</v>
      </c>
      <c r="C21" s="264"/>
      <c r="D21" s="274"/>
      <c r="E21" s="269" t="s">
        <v>242</v>
      </c>
      <c r="F21" s="271"/>
      <c r="G21" s="269">
        <v>10</v>
      </c>
      <c r="H21" s="268"/>
      <c r="I21" s="271"/>
    </row>
    <row r="22" spans="2:9" ht="12.95" customHeight="1">
      <c r="B22" s="272" t="s">
        <v>103</v>
      </c>
      <c r="C22" s="264"/>
      <c r="D22" s="274"/>
      <c r="E22" s="269" t="s">
        <v>102</v>
      </c>
      <c r="F22" s="271"/>
      <c r="G22" s="269">
        <v>1</v>
      </c>
      <c r="H22" s="268"/>
      <c r="I22" s="271"/>
    </row>
    <row r="23" spans="2:9" ht="12.95" customHeight="1">
      <c r="B23" s="296" t="s">
        <v>108</v>
      </c>
      <c r="C23" s="297"/>
      <c r="D23" s="298"/>
      <c r="E23" s="290" t="s">
        <v>109</v>
      </c>
      <c r="F23" s="291"/>
      <c r="G23" s="290">
        <v>1</v>
      </c>
      <c r="H23" s="292"/>
      <c r="I23" s="291"/>
    </row>
    <row r="24" spans="2:9" ht="12.95" customHeight="1">
      <c r="B24" s="296" t="s">
        <v>123</v>
      </c>
      <c r="C24" s="297"/>
      <c r="D24" s="298"/>
      <c r="E24" s="290" t="s">
        <v>124</v>
      </c>
      <c r="F24" s="291"/>
      <c r="G24" s="290" t="s">
        <v>71</v>
      </c>
      <c r="H24" s="292"/>
      <c r="I24" s="291"/>
    </row>
    <row r="25" spans="2:9" ht="12.95" customHeight="1">
      <c r="B25" s="293" t="s">
        <v>93</v>
      </c>
      <c r="C25" s="294"/>
      <c r="D25" s="294"/>
      <c r="E25" s="294"/>
      <c r="F25" s="294"/>
      <c r="G25" s="294"/>
      <c r="H25" s="294"/>
      <c r="I25" s="295"/>
    </row>
    <row r="26" spans="2:9" ht="12.95" customHeight="1">
      <c r="B26" s="272" t="s">
        <v>302</v>
      </c>
      <c r="C26" s="264"/>
      <c r="D26" s="274"/>
      <c r="E26" s="269" t="s">
        <v>303</v>
      </c>
      <c r="F26" s="271"/>
      <c r="G26" s="269" t="s">
        <v>71</v>
      </c>
      <c r="H26" s="268"/>
      <c r="I26" s="271"/>
    </row>
    <row r="27" spans="2:9" ht="12.95" customHeight="1">
      <c r="B27" s="272" t="s">
        <v>292</v>
      </c>
      <c r="C27" s="264"/>
      <c r="D27" s="274"/>
      <c r="E27" s="269" t="s">
        <v>293</v>
      </c>
      <c r="F27" s="271"/>
      <c r="G27" s="269" t="s">
        <v>71</v>
      </c>
      <c r="H27" s="268"/>
      <c r="I27" s="271"/>
    </row>
    <row r="28" spans="2:9" ht="12.95" customHeight="1">
      <c r="B28" s="272" t="s">
        <v>294</v>
      </c>
      <c r="C28" s="264"/>
      <c r="D28" s="274"/>
      <c r="E28" s="269" t="s">
        <v>295</v>
      </c>
      <c r="F28" s="271"/>
      <c r="G28" s="269" t="s">
        <v>71</v>
      </c>
      <c r="H28" s="268"/>
      <c r="I28" s="271"/>
    </row>
    <row r="29" spans="2:9" ht="12.95" customHeight="1">
      <c r="B29" s="272" t="s">
        <v>267</v>
      </c>
      <c r="C29" s="264"/>
      <c r="D29" s="274"/>
      <c r="E29" s="269" t="s">
        <v>268</v>
      </c>
      <c r="F29" s="271"/>
      <c r="G29" s="269">
        <v>1</v>
      </c>
      <c r="H29" s="268"/>
      <c r="I29" s="271"/>
    </row>
    <row r="30" spans="2:9" ht="12.95" customHeight="1">
      <c r="B30" s="299" t="s">
        <v>227</v>
      </c>
      <c r="C30" s="264"/>
      <c r="D30" s="265"/>
      <c r="E30" s="300" t="s">
        <v>228</v>
      </c>
      <c r="F30" s="267"/>
      <c r="G30" s="300" t="s">
        <v>71</v>
      </c>
      <c r="H30" s="268"/>
      <c r="I30" s="267"/>
    </row>
    <row r="31" spans="2:9" ht="12.95" customHeight="1">
      <c r="B31" s="299" t="s">
        <v>195</v>
      </c>
      <c r="C31" s="264"/>
      <c r="D31" s="265"/>
      <c r="E31" s="300" t="s">
        <v>194</v>
      </c>
      <c r="F31" s="267"/>
      <c r="G31" s="300">
        <v>0.5</v>
      </c>
      <c r="H31" s="268"/>
      <c r="I31" s="267"/>
    </row>
    <row r="32" spans="2:9" ht="12.95" customHeight="1">
      <c r="B32" s="296" t="s">
        <v>200</v>
      </c>
      <c r="C32" s="297"/>
      <c r="D32" s="298"/>
      <c r="E32" s="301" t="s">
        <v>201</v>
      </c>
      <c r="F32" s="301"/>
      <c r="G32" s="290" t="s">
        <v>71</v>
      </c>
      <c r="H32" s="292"/>
      <c r="I32" s="291"/>
    </row>
    <row r="33" spans="2:9" ht="12.95" customHeight="1">
      <c r="B33" s="296" t="s">
        <v>107</v>
      </c>
      <c r="C33" s="297"/>
      <c r="D33" s="298"/>
      <c r="E33" s="290" t="s">
        <v>106</v>
      </c>
      <c r="F33" s="291"/>
      <c r="G33" s="290" t="s">
        <v>71</v>
      </c>
      <c r="H33" s="292"/>
      <c r="I33" s="291"/>
    </row>
    <row r="34" spans="2:9" ht="25.5" customHeight="1"/>
    <row r="35" spans="2:9" ht="22.5"/>
  </sheetData>
  <mergeCells count="61">
    <mergeCell ref="E28:F28"/>
    <mergeCell ref="G28:I28"/>
    <mergeCell ref="B28:D28"/>
    <mergeCell ref="B27:D27"/>
    <mergeCell ref="E27:F27"/>
    <mergeCell ref="G27:I27"/>
    <mergeCell ref="C10:F10"/>
    <mergeCell ref="B15:D15"/>
    <mergeCell ref="E15:F15"/>
    <mergeCell ref="G15:I15"/>
    <mergeCell ref="B26:D26"/>
    <mergeCell ref="E26:F26"/>
    <mergeCell ref="G26:I26"/>
    <mergeCell ref="B23:D23"/>
    <mergeCell ref="B20:D20"/>
    <mergeCell ref="E20:F20"/>
    <mergeCell ref="G20:I20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G6" sqref="G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5" t="s">
        <v>0</v>
      </c>
      <c r="C1" s="305"/>
      <c r="D1" s="5"/>
      <c r="E1" s="5"/>
      <c r="F1" s="5"/>
    </row>
    <row r="2" spans="1:6" ht="27.95" customHeight="1">
      <c r="A2" s="4"/>
      <c r="B2" s="306" t="s">
        <v>308</v>
      </c>
      <c r="C2" s="306"/>
      <c r="D2" s="306"/>
      <c r="E2" s="306"/>
      <c r="F2" s="306"/>
    </row>
    <row r="3" spans="1:6" ht="42.75" customHeight="1">
      <c r="B3" s="281" t="s">
        <v>45</v>
      </c>
      <c r="C3" s="282"/>
      <c r="D3" s="282"/>
      <c r="E3" s="282"/>
      <c r="F3" s="282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125</v>
      </c>
      <c r="C16" s="17" t="s">
        <v>50</v>
      </c>
      <c r="D16" s="15" t="s">
        <v>127</v>
      </c>
      <c r="E16" s="14" t="s">
        <v>53</v>
      </c>
      <c r="F16" s="16" t="s">
        <v>53</v>
      </c>
    </row>
    <row r="17" spans="2:6" ht="20.100000000000001" customHeight="1">
      <c r="B17" s="11" t="s">
        <v>126</v>
      </c>
      <c r="C17" s="17" t="s">
        <v>55</v>
      </c>
      <c r="D17" s="15" t="s">
        <v>128</v>
      </c>
      <c r="E17" s="14" t="s">
        <v>53</v>
      </c>
      <c r="F17" s="16" t="s">
        <v>53</v>
      </c>
    </row>
    <row r="18" spans="2:6" ht="20.100000000000001" customHeight="1">
      <c r="B18" s="11" t="s">
        <v>125</v>
      </c>
      <c r="C18" s="17" t="s">
        <v>55</v>
      </c>
      <c r="D18" s="15" t="s">
        <v>129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2026-07-07T10:57:22Z</cp:lastPrinted>
  <dcterms:created xsi:type="dcterms:W3CDTF">2024-09-12T06:50:39Z</dcterms:created>
  <dcterms:modified xsi:type="dcterms:W3CDTF">2026-07-07T11:00:32Z</dcterms:modified>
</cp:coreProperties>
</file>